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ojekty\4942_SPU_Pokrikov\04_VYSTUPY\20230411_AKTUALIZACE_ROZPOCTU_HC5_VC23\SO06_HC5\"/>
    </mc:Choice>
  </mc:AlternateContent>
  <bookViews>
    <workbookView xWindow="0" yWindow="0" windowWidth="0" windowHeight="0"/>
  </bookViews>
  <sheets>
    <sheet name="Rekapitulace stavby" sheetId="1" r:id="rId1"/>
    <sheet name="SO06.101 - Komunikace " sheetId="2" r:id="rId2"/>
    <sheet name="SO06.801 - Vegetační úpravy " sheetId="3" r:id="rId3"/>
    <sheet name="SO06.901 - Dopravně inžen..." sheetId="4" r:id="rId4"/>
    <sheet name="VRN01 - Vedlejší a ostatn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'SO06.101 - Komunikace '!$C$126:$K$385</definedName>
    <definedName name="_xlnm.Print_Area" localSheetId="1">'SO06.101 - Komunikace '!$C$4:$J$39,'SO06.101 - Komunikace '!$C$50:$J$76,'SO06.101 - Komunikace '!$C$82:$J$108,'SO06.101 - Komunikace '!$C$114:$K$385</definedName>
    <definedName name="_xlnm.Print_Titles" localSheetId="1">'SO06.101 - Komunikace '!$126:$126</definedName>
    <definedName name="_xlnm._FilterDatabase" localSheetId="2" hidden="1">'SO06.801 - Vegetační úpravy '!$C$117:$K$192</definedName>
    <definedName name="_xlnm.Print_Area" localSheetId="2">'SO06.801 - Vegetační úpravy '!$C$4:$J$39,'SO06.801 - Vegetační úpravy '!$C$50:$J$76,'SO06.801 - Vegetační úpravy '!$C$82:$J$99,'SO06.801 - Vegetační úpravy '!$C$105:$K$192</definedName>
    <definedName name="_xlnm.Print_Titles" localSheetId="2">'SO06.801 - Vegetační úpravy '!$117:$117</definedName>
    <definedName name="_xlnm._FilterDatabase" localSheetId="3" hidden="1">'SO06.901 - Dopravně inžen...'!$C$119:$K$139</definedName>
    <definedName name="_xlnm.Print_Area" localSheetId="3">'SO06.901 - Dopravně inžen...'!$C$4:$J$39,'SO06.901 - Dopravně inžen...'!$C$50:$J$76,'SO06.901 - Dopravně inžen...'!$C$82:$J$101,'SO06.901 - Dopravně inžen...'!$C$107:$K$139</definedName>
    <definedName name="_xlnm.Print_Titles" localSheetId="3">'SO06.901 - Dopravně inžen...'!$119:$119</definedName>
    <definedName name="_xlnm._FilterDatabase" localSheetId="4" hidden="1">'VRN01 - Vedlejší a ostatn...'!$C$116:$K$136</definedName>
    <definedName name="_xlnm.Print_Area" localSheetId="4">'VRN01 - Vedlejší a ostatn...'!$C$4:$J$39,'VRN01 - Vedlejší a ostatn...'!$C$50:$J$76,'VRN01 - Vedlejší a ostatn...'!$C$82:$J$98,'VRN01 - Vedlejší a ostatn...'!$C$104:$K$136</definedName>
    <definedName name="_xlnm.Print_Titles" localSheetId="4">'VRN01 - Vedlejší a ostatn...'!$116:$116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92"/>
  <c r="J17"/>
  <c r="J15"/>
  <c r="E15"/>
  <c r="F91"/>
  <c r="J14"/>
  <c r="J12"/>
  <c r="J89"/>
  <c r="E7"/>
  <c r="E107"/>
  <c i="4" r="J37"/>
  <c r="J36"/>
  <c i="1" r="AY97"/>
  <c i="4" r="J35"/>
  <c i="1" r="AX97"/>
  <c i="4" r="BI137"/>
  <c r="BH137"/>
  <c r="BG137"/>
  <c r="BF137"/>
  <c r="T137"/>
  <c r="T136"/>
  <c r="T135"/>
  <c r="R137"/>
  <c r="R136"/>
  <c r="R135"/>
  <c r="P137"/>
  <c r="P136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F114"/>
  <c r="E112"/>
  <c r="J92"/>
  <c r="F89"/>
  <c r="E87"/>
  <c r="J21"/>
  <c r="E21"/>
  <c r="J91"/>
  <c r="J20"/>
  <c r="J18"/>
  <c r="E18"/>
  <c r="F92"/>
  <c r="J17"/>
  <c r="J15"/>
  <c r="E15"/>
  <c r="F91"/>
  <c r="J14"/>
  <c r="J12"/>
  <c r="J114"/>
  <c r="E7"/>
  <c r="E85"/>
  <c i="3" r="J37"/>
  <c r="J36"/>
  <c i="1" r="AY96"/>
  <c i="3" r="J35"/>
  <c i="1" r="AX96"/>
  <c i="3"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115"/>
  <c r="J17"/>
  <c r="J15"/>
  <c r="E15"/>
  <c r="F114"/>
  <c r="J14"/>
  <c r="J12"/>
  <c r="J112"/>
  <c r="E7"/>
  <c r="E85"/>
  <c i="2" r="P373"/>
  <c r="P372"/>
  <c r="J37"/>
  <c r="J36"/>
  <c i="1" r="AY95"/>
  <c i="2" r="J35"/>
  <c i="1" r="AX95"/>
  <c i="2"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T369"/>
  <c r="R370"/>
  <c r="R369"/>
  <c r="P370"/>
  <c r="P369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18"/>
  <c r="BH318"/>
  <c r="BG318"/>
  <c r="BF318"/>
  <c r="T318"/>
  <c r="R318"/>
  <c r="P318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7"/>
  <c r="BH287"/>
  <c r="BG287"/>
  <c r="BF287"/>
  <c r="T287"/>
  <c r="R287"/>
  <c r="P287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J124"/>
  <c r="F121"/>
  <c r="E119"/>
  <c r="J92"/>
  <c r="F89"/>
  <c r="E87"/>
  <c r="J21"/>
  <c r="E21"/>
  <c r="J123"/>
  <c r="J20"/>
  <c r="J18"/>
  <c r="E18"/>
  <c r="F92"/>
  <c r="J17"/>
  <c r="J15"/>
  <c r="E15"/>
  <c r="F123"/>
  <c r="J14"/>
  <c r="J12"/>
  <c r="J89"/>
  <c r="E7"/>
  <c r="E85"/>
  <c i="1" r="L90"/>
  <c r="AM90"/>
  <c r="AM89"/>
  <c r="L89"/>
  <c r="AM87"/>
  <c r="L87"/>
  <c r="L85"/>
  <c r="L84"/>
  <c i="2" r="J299"/>
  <c r="BK211"/>
  <c r="J226"/>
  <c r="BK340"/>
  <c r="BK335"/>
  <c r="BK224"/>
  <c r="BK133"/>
  <c r="J349"/>
  <c r="J274"/>
  <c r="J174"/>
  <c r="J270"/>
  <c r="BK177"/>
  <c r="J377"/>
  <c r="BK307"/>
  <c r="J133"/>
  <c r="BK359"/>
  <c r="BK184"/>
  <c r="BK296"/>
  <c r="BK187"/>
  <c i="3" r="J127"/>
  <c r="BK140"/>
  <c i="5" r="BK129"/>
  <c i="3" r="BK129"/>
  <c r="BK133"/>
  <c r="J156"/>
  <c r="BK159"/>
  <c r="BK149"/>
  <c r="J138"/>
  <c i="5" r="BK123"/>
  <c r="J119"/>
  <c i="2" r="J347"/>
  <c r="J251"/>
  <c r="J200"/>
  <c r="J206"/>
  <c r="BK242"/>
  <c r="J359"/>
  <c r="BK345"/>
  <c r="BK278"/>
  <c r="BK162"/>
  <c r="J258"/>
  <c r="J165"/>
  <c r="J374"/>
  <c r="BK333"/>
  <c r="J296"/>
  <c r="BK226"/>
  <c r="BK380"/>
  <c r="BK361"/>
  <c r="BK251"/>
  <c r="J197"/>
  <c i="3" r="J180"/>
  <c r="J133"/>
  <c r="BK127"/>
  <c r="F35"/>
  <c i="5" r="J127"/>
  <c r="BK132"/>
  <c i="2" r="BK330"/>
  <c r="J272"/>
  <c r="J383"/>
  <c r="J366"/>
  <c r="BK263"/>
  <c r="J203"/>
  <c r="J177"/>
  <c i="3" r="J177"/>
  <c r="BK180"/>
  <c r="J121"/>
  <c r="BK124"/>
  <c r="J129"/>
  <c r="J191"/>
  <c r="BK165"/>
  <c r="J124"/>
  <c r="J152"/>
  <c i="4" r="BK132"/>
  <c r="BK126"/>
  <c i="5" r="J123"/>
  <c i="2" r="J307"/>
  <c r="BK214"/>
  <c r="J150"/>
  <c r="J162"/>
  <c r="J340"/>
  <c r="BK168"/>
  <c r="BK349"/>
  <c r="J293"/>
  <c r="BK180"/>
  <c r="BK272"/>
  <c r="J168"/>
  <c r="BK366"/>
  <c r="J335"/>
  <c r="BK326"/>
  <c r="BK219"/>
  <c r="J380"/>
  <c r="J312"/>
  <c r="J209"/>
  <c r="BK165"/>
  <c r="J34"/>
  <c i="3" r="BK138"/>
  <c r="J146"/>
  <c i="4" r="J132"/>
  <c i="5" r="BK125"/>
  <c i="2" r="BK302"/>
  <c r="J219"/>
  <c r="BK138"/>
  <c r="J138"/>
  <c r="J326"/>
  <c r="J180"/>
  <c r="J352"/>
  <c r="BK310"/>
  <c r="J268"/>
  <c r="F36"/>
  <c i="3" r="BK188"/>
  <c r="BK191"/>
  <c r="BK135"/>
  <c i="5" r="J129"/>
  <c r="BK127"/>
  <c i="2" r="J342"/>
  <c r="BK233"/>
  <c r="J237"/>
  <c r="J130"/>
  <c r="J302"/>
  <c r="J187"/>
  <c r="BK355"/>
  <c r="J333"/>
  <c r="BK203"/>
  <c r="BK287"/>
  <c r="J184"/>
  <c i="1" r="AS94"/>
  <c i="2" r="J323"/>
  <c r="BK237"/>
  <c r="BK156"/>
  <c r="BK370"/>
  <c r="J310"/>
  <c r="J224"/>
  <c r="J171"/>
  <c i="3" r="J185"/>
  <c r="J165"/>
  <c r="J159"/>
  <c r="BK162"/>
  <c r="J143"/>
  <c r="BK168"/>
  <c r="J188"/>
  <c r="J182"/>
  <c r="J135"/>
  <c i="4" r="J137"/>
  <c i="5" r="J132"/>
  <c i="2" r="J345"/>
  <c r="BK270"/>
  <c r="BK206"/>
  <c r="J281"/>
  <c r="J153"/>
  <c r="J338"/>
  <c r="J233"/>
  <c r="BK150"/>
  <c r="BK347"/>
  <c r="BK299"/>
  <c r="J193"/>
  <c r="BK130"/>
  <c r="BK209"/>
  <c r="BK144"/>
  <c r="J370"/>
  <c r="J363"/>
  <c r="BK312"/>
  <c r="J211"/>
  <c r="BK377"/>
  <c r="BK363"/>
  <c r="J287"/>
  <c r="J214"/>
  <c r="J190"/>
  <c r="J147"/>
  <c i="3" r="J174"/>
  <c r="BK182"/>
  <c r="J171"/>
  <c r="J131"/>
  <c r="BK171"/>
  <c r="BK146"/>
  <c r="J140"/>
  <c i="4" r="BK137"/>
  <c i="5" r="BK135"/>
  <c i="2" r="BK342"/>
  <c r="J242"/>
  <c r="BK246"/>
  <c r="J144"/>
  <c r="BK338"/>
  <c r="BK197"/>
  <c r="F34"/>
  <c i="3" r="BK131"/>
  <c r="J162"/>
  <c i="4" r="BK123"/>
  <c r="J129"/>
  <c i="5" r="BK119"/>
  <c r="J121"/>
  <c i="2" r="BK293"/>
  <c r="BK171"/>
  <c r="F37"/>
  <c i="3" r="BK174"/>
  <c i="4" r="J123"/>
  <c i="5" r="J135"/>
  <c i="2" r="BK281"/>
  <c r="J355"/>
  <c r="BK323"/>
  <c r="J263"/>
  <c r="J156"/>
  <c r="J256"/>
  <c r="BK147"/>
  <c i="3" r="BK121"/>
  <c i="5" r="BK121"/>
  <c i="2" r="J330"/>
  <c r="BK258"/>
  <c r="J278"/>
  <c r="BK383"/>
  <c r="BK268"/>
  <c r="J159"/>
  <c r="BK352"/>
  <c r="J318"/>
  <c r="BK190"/>
  <c r="BK193"/>
  <c r="BK159"/>
  <c r="BK374"/>
  <c r="J361"/>
  <c r="BK274"/>
  <c r="J246"/>
  <c r="BK174"/>
  <c r="BK318"/>
  <c r="BK256"/>
  <c r="BK200"/>
  <c r="BK153"/>
  <c i="3" r="J149"/>
  <c r="BK156"/>
  <c r="BK152"/>
  <c r="J168"/>
  <c r="BK185"/>
  <c r="BK177"/>
  <c r="BK143"/>
  <c i="4" r="BK129"/>
  <c r="J126"/>
  <c i="5" r="J125"/>
  <c i="2" r="F35"/>
  <c l="1" r="P196"/>
  <c r="R329"/>
  <c r="T196"/>
  <c r="BK277"/>
  <c r="J277"/>
  <c r="J101"/>
  <c r="BK358"/>
  <c r="J358"/>
  <c r="J104"/>
  <c r="P129"/>
  <c r="T286"/>
  <c i="3" r="T120"/>
  <c r="T119"/>
  <c r="T118"/>
  <c i="4" r="R122"/>
  <c r="R121"/>
  <c r="R120"/>
  <c i="2" r="R245"/>
  <c r="T277"/>
  <c r="R358"/>
  <c r="R196"/>
  <c r="P329"/>
  <c i="3" r="P120"/>
  <c r="P119"/>
  <c r="P118"/>
  <c i="1" r="AU96"/>
  <c i="2" r="BK245"/>
  <c r="J245"/>
  <c r="J100"/>
  <c r="P277"/>
  <c r="T358"/>
  <c r="T129"/>
  <c r="T128"/>
  <c r="T127"/>
  <c r="BK329"/>
  <c r="J329"/>
  <c r="J103"/>
  <c r="BK129"/>
  <c r="BK128"/>
  <c r="J128"/>
  <c r="J97"/>
  <c r="P286"/>
  <c r="R373"/>
  <c r="R372"/>
  <c i="3" r="BK120"/>
  <c r="BK119"/>
  <c r="BK118"/>
  <c r="J118"/>
  <c r="J96"/>
  <c i="4" r="P122"/>
  <c r="P121"/>
  <c r="P120"/>
  <c i="1" r="AU97"/>
  <c i="5" r="P118"/>
  <c r="P117"/>
  <c i="1" r="AU98"/>
  <c i="2" r="P245"/>
  <c r="R277"/>
  <c r="P358"/>
  <c i="4" r="BK122"/>
  <c r="J122"/>
  <c r="J98"/>
  <c i="2" r="BK196"/>
  <c r="J196"/>
  <c r="J99"/>
  <c r="T329"/>
  <c i="4" r="T122"/>
  <c r="T121"/>
  <c r="T120"/>
  <c i="5" r="R118"/>
  <c r="R117"/>
  <c i="2" r="T245"/>
  <c r="BK373"/>
  <c r="J373"/>
  <c r="J107"/>
  <c r="BK286"/>
  <c r="J286"/>
  <c r="J102"/>
  <c i="5" r="BK118"/>
  <c r="J118"/>
  <c r="J97"/>
  <c i="2" r="R129"/>
  <c r="R286"/>
  <c r="T373"/>
  <c r="T372"/>
  <c i="3" r="R120"/>
  <c r="R119"/>
  <c r="R118"/>
  <c i="5" r="T118"/>
  <c r="T117"/>
  <c i="2" r="BK369"/>
  <c r="J369"/>
  <c r="J105"/>
  <c i="4" r="BK136"/>
  <c r="BK135"/>
  <c r="J135"/>
  <c r="J99"/>
  <c i="5" r="BE127"/>
  <c r="BE132"/>
  <c r="F114"/>
  <c i="4" r="J136"/>
  <c r="J100"/>
  <c i="5" r="F113"/>
  <c r="BE123"/>
  <c r="J91"/>
  <c r="J111"/>
  <c r="BE121"/>
  <c r="BE125"/>
  <c r="BE135"/>
  <c r="BE119"/>
  <c i="4" r="BK121"/>
  <c r="J121"/>
  <c r="J97"/>
  <c i="5" r="E85"/>
  <c r="BE129"/>
  <c i="4" r="BE129"/>
  <c i="3" r="J120"/>
  <c r="J98"/>
  <c i="4" r="E110"/>
  <c r="F117"/>
  <c r="F116"/>
  <c i="3" r="J119"/>
  <c r="J97"/>
  <c i="4" r="BE137"/>
  <c r="J116"/>
  <c r="J89"/>
  <c r="BE126"/>
  <c r="BE132"/>
  <c r="BE123"/>
  <c i="3" r="F91"/>
  <c r="J114"/>
  <c r="BE131"/>
  <c r="BE143"/>
  <c r="BE168"/>
  <c r="J89"/>
  <c r="E108"/>
  <c r="BE129"/>
  <c r="BE133"/>
  <c r="BE185"/>
  <c r="BE152"/>
  <c i="2" r="J129"/>
  <c r="J98"/>
  <c r="BK372"/>
  <c r="J372"/>
  <c r="J106"/>
  <c i="3" r="F92"/>
  <c r="BE140"/>
  <c r="BE180"/>
  <c r="BE182"/>
  <c r="BE191"/>
  <c i="2" r="BK127"/>
  <c r="J127"/>
  <c r="J96"/>
  <c i="3" r="BE156"/>
  <c r="BE188"/>
  <c r="BE162"/>
  <c r="BE165"/>
  <c r="BE121"/>
  <c r="BE127"/>
  <c r="BE149"/>
  <c r="BE159"/>
  <c r="BE177"/>
  <c r="BE124"/>
  <c r="BE135"/>
  <c r="BE138"/>
  <c r="BE146"/>
  <c r="BE171"/>
  <c r="BE174"/>
  <c i="1" r="BB96"/>
  <c i="2" r="E117"/>
  <c r="BE130"/>
  <c r="BE133"/>
  <c r="BE138"/>
  <c r="BE144"/>
  <c r="BE233"/>
  <c r="BE237"/>
  <c r="BE355"/>
  <c r="BE361"/>
  <c r="BE363"/>
  <c r="BE366"/>
  <c r="BE370"/>
  <c r="BE377"/>
  <c i="1" r="BA95"/>
  <c i="2" r="BE380"/>
  <c i="1" r="BC95"/>
  <c i="2" r="J91"/>
  <c r="BE147"/>
  <c r="BE150"/>
  <c r="BE159"/>
  <c r="BE162"/>
  <c r="BE187"/>
  <c r="BE203"/>
  <c r="BE268"/>
  <c r="BE359"/>
  <c r="BE374"/>
  <c r="F124"/>
  <c r="BE153"/>
  <c r="BE156"/>
  <c r="BE171"/>
  <c r="BE174"/>
  <c r="BE197"/>
  <c r="BE200"/>
  <c r="BE211"/>
  <c r="BE214"/>
  <c r="BE219"/>
  <c r="BE242"/>
  <c r="BE274"/>
  <c r="BE278"/>
  <c r="BE299"/>
  <c i="1" r="AW95"/>
  <c i="2" r="F91"/>
  <c r="BE206"/>
  <c r="BE226"/>
  <c r="BE281"/>
  <c r="BE287"/>
  <c r="BE302"/>
  <c r="BE312"/>
  <c r="BE326"/>
  <c r="BE342"/>
  <c r="BE345"/>
  <c r="BE349"/>
  <c r="BE352"/>
  <c r="J121"/>
  <c r="BE193"/>
  <c r="BE251"/>
  <c r="BE258"/>
  <c r="BE263"/>
  <c r="BE307"/>
  <c r="BE323"/>
  <c r="BE333"/>
  <c r="BE335"/>
  <c r="BE338"/>
  <c i="1" r="BB95"/>
  <c i="2" r="BE165"/>
  <c r="BE177"/>
  <c r="BE180"/>
  <c r="BE270"/>
  <c r="BE272"/>
  <c r="BE293"/>
  <c r="BE168"/>
  <c r="BE184"/>
  <c r="BE190"/>
  <c r="BE209"/>
  <c r="BE224"/>
  <c r="BE246"/>
  <c r="BE256"/>
  <c r="BE296"/>
  <c r="BE310"/>
  <c r="BE318"/>
  <c r="BE330"/>
  <c r="BE340"/>
  <c r="BE347"/>
  <c r="BE383"/>
  <c i="1" r="BD95"/>
  <c i="5" r="F37"/>
  <c i="1" r="BD98"/>
  <c i="5" r="F36"/>
  <c i="1" r="BC98"/>
  <c i="3" r="F34"/>
  <c i="1" r="BA96"/>
  <c i="3" r="F36"/>
  <c i="1" r="BC96"/>
  <c i="4" r="F34"/>
  <c i="1" r="BA97"/>
  <c i="5" r="F35"/>
  <c i="1" r="BB98"/>
  <c i="4" r="F35"/>
  <c i="1" r="BB97"/>
  <c i="3" r="J30"/>
  <c i="5" r="J34"/>
  <c i="1" r="AW98"/>
  <c i="4" r="F37"/>
  <c i="1" r="BD97"/>
  <c i="3" r="F37"/>
  <c i="1" r="BD96"/>
  <c i="3" r="J34"/>
  <c i="1" r="AW96"/>
  <c i="4" r="J34"/>
  <c i="1" r="AW97"/>
  <c i="5" r="F34"/>
  <c i="1" r="BA98"/>
  <c i="4" r="F36"/>
  <c i="1" r="BC97"/>
  <c i="2" l="1" r="P128"/>
  <c r="P127"/>
  <c i="1" r="AU95"/>
  <c i="2" r="R128"/>
  <c r="R127"/>
  <c i="5" r="BK117"/>
  <c r="J117"/>
  <c r="J96"/>
  <c i="4" r="BK120"/>
  <c r="J120"/>
  <c r="J96"/>
  <c i="1" r="AG96"/>
  <c r="AU94"/>
  <c i="2" r="J30"/>
  <c i="1" r="AG95"/>
  <c i="5" r="J33"/>
  <c i="1" r="AV98"/>
  <c r="AT98"/>
  <c r="BD94"/>
  <c r="W33"/>
  <c r="BB94"/>
  <c r="W31"/>
  <c r="BA94"/>
  <c r="W30"/>
  <c i="3" r="F33"/>
  <c i="1" r="AZ96"/>
  <c i="3" r="J33"/>
  <c i="1" r="AV96"/>
  <c r="AT96"/>
  <c r="AN96"/>
  <c i="4" r="J33"/>
  <c i="1" r="AV97"/>
  <c r="AT97"/>
  <c i="5" r="F33"/>
  <c i="1" r="AZ98"/>
  <c i="2" r="F33"/>
  <c i="1" r="AZ95"/>
  <c i="2" r="J33"/>
  <c i="1" r="AV95"/>
  <c r="AT95"/>
  <c i="4" r="F33"/>
  <c i="1" r="AZ97"/>
  <c r="BC94"/>
  <c r="W32"/>
  <c l="1" r="AN95"/>
  <c i="3" r="J39"/>
  <c i="2" r="J39"/>
  <c i="4" r="J30"/>
  <c i="1" r="AG97"/>
  <c i="5" r="J30"/>
  <c i="1" r="AG98"/>
  <c r="AZ94"/>
  <c r="W29"/>
  <c r="AY94"/>
  <c r="AX94"/>
  <c r="AW94"/>
  <c r="AK30"/>
  <c i="5" l="1" r="J39"/>
  <c i="4" r="J39"/>
  <c i="1" r="AN97"/>
  <c r="AN98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<sst xmlns="http://schemas.openxmlformats.org/spreadsheetml/2006/main">
  <si>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</si>
  <si>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</si>
  <si>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</si>
  <si>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</si>
  <si>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</si>
  <si>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{766bc694-3191-40e0-a8ce-9b3b081a8ed8}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</si>
  <si>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</si>
  <si>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</si>
  <si>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</si>
  <si>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</si>
  <si>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</si>
  <si>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</si>
  <si>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</si>
  <si>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</si>
  <si>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</si>
  <si>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</si>
  <si>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</si>
  <si>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06 Hlavní polní cesta HC5_úprava_04_2023</t>
  </si>
  <si>
    <t>KSO:</t>
  </si>
  <si>
    <t>CC-CZ:</t>
  </si>
  <si>
    <t>Místo:</t>
  </si>
  <si>
    <t>Pokřikov</t>
  </si>
  <si>
    <t>Datum:</t>
  </si>
  <si>
    <t>3. 2. 2022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</si>
  <si>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</si>
  <si>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</si>
  <si>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</si>
  <si>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</si>
  <si>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</si>
  <si>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</si>
  <si>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</si>
  <si>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</si>
  <si>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</si>
  <si>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 xml:space="preserve">Tichovský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</si>
  <si>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</si>
  <si>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</si>
  <si>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</si>
  <si>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</si>
  <si>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</si>
  <si>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</si>
  <si>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</si>
  <si>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</si>
  <si>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</si>
  <si>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</si>
  <si>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</si>
  <si>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</si>
  <si>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</si>
  <si>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</si>
  <si>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</si>
  <si>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</si>
  <si>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</si>
  <si>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</si>
  <si>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</si>
  <si>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</si>
  <si>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</si>
  <si>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</si>
  <si>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</si>
  <si>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</si>
  <si>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</si>
  <si>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</si>
  <si>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</si>
  <si>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</si>
  <si>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</si>
  <si>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</si>
  <si>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</si>
  <si>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</si>
  <si>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</si>
  <si>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</si>
  <si>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</si>
  <si>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</si>
  <si>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</si>
  <si>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</si>
  <si>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</si>
  <si>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</si>
  <si>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</si>
  <si>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</si>
  <si>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</si>
  <si>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</si>
  <si>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</si>
  <si>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</si>
  <si>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SO06.101</t>
  </si>
  <si>
    <t xml:space="preserve">Komunikace </t>
  </si>
  <si>
    <t>STA</t>
  </si>
  <si>
    <t>1</t>
  </si>
  <si>
    <t>{c41fdd69-44a4-4535-99ef-127de294f4a6}</t>
  </si>
  <si>
    <t>2</t>
  </si>
  <si>
    <t>SO06.801</t>
  </si>
  <si>
    <t xml:space="preserve">Vegetační úpravy </t>
  </si>
  <si>
    <t>{7d112e34-7696-4637-b89c-ec1b90bf462b}</t>
  </si>
  <si>
    <t>SO06.901</t>
  </si>
  <si>
    <t xml:space="preserve">Dopravně inženýrské opatření </t>
  </si>
  <si>
    <t>{7656e51b-7e38-44ac-9048-2fce9a3b656b}</t>
  </si>
  <si>
    <t>VRN01</t>
  </si>
  <si>
    <t xml:space="preserve">Vedlejší a ostatní náklady </t>
  </si>
  <si>
    <t>{34c6cdb0-a78f-45b5-9f59-a2757c4af5bc}</t>
  </si>
  <si>
    <t>KRYCÍ LIST SOUPISU PRACÍ</t>
  </si>
  <si>
    <t>Objekt:</t>
  </si>
  <si>
    <t xml:space="preserve">SO06.101 - Komunikace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</si>
  <si>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</si>
  <si>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</si>
  <si>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</si>
  <si>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</si>
  <si>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</si>
  <si>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</si>
  <si>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</si>
  <si>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</si>
  <si>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3 - Svislé a kompletní konstrukce</t>
  </si>
  <si>
    <t xml:space="preserve">    4 -  Vodorovné konstrukce</t>
  </si>
  <si>
    <t xml:space="preserve">    5 -  Komunikace pozemní</t>
  </si>
  <si>
    <t xml:space="preserve">    9 - 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</si>
  <si>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</si>
  <si>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</si>
  <si>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</si>
  <si>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</si>
  <si>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</si>
  <si>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</si>
  <si>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</si>
  <si>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</si>
  <si>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</si>
  <si>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</si>
  <si>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</si>
  <si>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</si>
  <si>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</si>
  <si>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</si>
  <si>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</si>
  <si>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</si>
  <si>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</si>
  <si>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</si>
  <si>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</si>
  <si>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</si>
  <si>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</si>
  <si>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5</t>
  </si>
  <si>
    <t>K</t>
  </si>
  <si>
    <t>113107223</t>
  </si>
  <si>
    <t>Odstranění podkladu z kameniva drceného tl přes 200 do 300 mm strojně pl přes 200 m2</t>
  </si>
  <si>
    <t>m2</t>
  </si>
  <si>
    <t>CS ÚRS 2023 01</t>
  </si>
  <si>
    <t>4</t>
  </si>
  <si>
    <t>-1140554329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</si>
  <si>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</si>
  <si>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</si>
  <si>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VV</t>
  </si>
  <si>
    <t>1220*2,8</t>
  </si>
  <si>
    <t>6</t>
  </si>
  <si>
    <t>121101102</t>
  </si>
  <si>
    <t>Sejmutí ornice s přemístěním na vzdálenost do 100 m</t>
  </si>
  <si>
    <t>m3</t>
  </si>
  <si>
    <t>CS ÚRS 2016 01</t>
  </si>
  <si>
    <t>1916179765</t>
  </si>
  <si>
    <t>Sejmutí ornice nebo lesní půdy s vodorovným přemístěním na hromady v místě upotřebení nebo na dočasné či trvalé skládky se složením, na vzdálenost přes 50 do 100 m</t>
  </si>
  <si>
    <t>"rozšíření " 1,2*1220*0,2</t>
  </si>
  <si>
    <t>"krajnice" 0,7*1220*0,2</t>
  </si>
  <si>
    <t>Součet</t>
  </si>
  <si>
    <t>7</t>
  </si>
  <si>
    <t>122202202</t>
  </si>
  <si>
    <t>Odkopávky a prokopávky nezapažené pro silnice objemu do 1000 m3 v hornině tř. 3</t>
  </si>
  <si>
    <t>946440331</t>
  </si>
  <si>
    <t>Odkopávky a prokopávky nezapažené pro silnice s přemístěním výkopku v příčných profilech na vzdálenost do 15 m nebo s naložením na dopravní prostředek v hornině tř. 3 přes 100 do 1 000 m3</t>
  </si>
  <si>
    <t>"trasa" 1220*4,5*0,3</t>
  </si>
  <si>
    <t>"sjezdy"( 43,12+16,4+17,2+20,15+17,5*2)*0,3</t>
  </si>
  <si>
    <t>"výhybna a rozšíření" (81,4+66,5+12,8*2)*0,3</t>
  </si>
  <si>
    <t>8</t>
  </si>
  <si>
    <t>122202209</t>
  </si>
  <si>
    <t>Příplatek k odkopávkám a prokopávkám pro silnice v hornině tř. 3 za lepivost</t>
  </si>
  <si>
    <t>-456418151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</si>
  <si>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</si>
  <si>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1738,611</t>
  </si>
  <si>
    <t>92</t>
  </si>
  <si>
    <t>131251103</t>
  </si>
  <si>
    <t>Hloubení jam nezapažených v hornině třídy těžitelnosti I skupiny 3 objem do 100 m3 strojně</t>
  </si>
  <si>
    <t>1676003900</t>
  </si>
  <si>
    <t>Hloubení nezapažených jam a zářezů strojně s urovnáním dna do předepsaného profilu a spádu v hornině třídy těžitelnosti I skupiny 3 přes 50 do 100 m3</t>
  </si>
  <si>
    <t>(11+10)*1,9*3,2</t>
  </si>
  <si>
    <t>9</t>
  </si>
  <si>
    <t>132103301</t>
  </si>
  <si>
    <t>Hloubení rýh pro sběrné a svodné drény hl do 1,1 m v hornině tř. 1 a 2</t>
  </si>
  <si>
    <t>m</t>
  </si>
  <si>
    <t>-444014613</t>
  </si>
  <si>
    <t>Hloubení rýh pro drény ve sklonu terénu do 15 st. v jakémkoliv množství, s úpravou do předepsaného spádu, v suchu, mokru i ve vodě sběrné i svodné DN do 200 hloubky do 1,10 m v horninách tř. 1 a 2</t>
  </si>
  <si>
    <t>276+58+352+191,6+38</t>
  </si>
  <si>
    <t>49</t>
  </si>
  <si>
    <t>162751117</t>
  </si>
  <si>
    <t>Vodorovné přemístění přes 9 000 do 10000 m výkopku/sypaniny z horniny třídy těžitelnosti I skupiny 1 až 3</t>
  </si>
  <si>
    <t>864350401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</si>
  <si>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</si>
  <si>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80%" (1738,611+915,6*0,5*0,5)*0,8</t>
  </si>
  <si>
    <t>50</t>
  </si>
  <si>
    <t>162751119</t>
  </si>
  <si>
    <t>Příplatek k vodorovnému přemístění výkopku/sypaniny z horniny třídy těžitelnosti I skupiny 1 až 3 ZKD 1000 m přes 10000 m</t>
  </si>
  <si>
    <t>1522427894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</si>
  <si>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</si>
  <si>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6*1574,009</t>
  </si>
  <si>
    <t>16</t>
  </si>
  <si>
    <t>167101102</t>
  </si>
  <si>
    <t>Nakládání výkopku z hornin tř. 1 až 4 přes 100 m3</t>
  </si>
  <si>
    <t>-1039083763</t>
  </si>
  <si>
    <t>Nakládání, skládání a překládání neulehlého výkopku nebo sypaniny nakládání, množství přes 100 m3, z hornin tř. 1 až 4</t>
  </si>
  <si>
    <t>1574,009</t>
  </si>
  <si>
    <t>17</t>
  </si>
  <si>
    <t>171101103</t>
  </si>
  <si>
    <t>Uložení sypaniny z hornin soudržných do násypů zhutněných do 100 % PS</t>
  </si>
  <si>
    <t>CS ÚRS 2019 02</t>
  </si>
  <si>
    <t>-471797368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</si>
  <si>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</si>
  <si>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"do násypů 20%" (1738,611+915,6*0,5*0,5)*0,2</t>
  </si>
  <si>
    <t>18</t>
  </si>
  <si>
    <t>171201201</t>
  </si>
  <si>
    <t>Uložení sypaniny na meziskládky</t>
  </si>
  <si>
    <t>-1123378497</t>
  </si>
  <si>
    <t>Uložení sypaniny na skládky</t>
  </si>
  <si>
    <t>393,502</t>
  </si>
  <si>
    <t>54</t>
  </si>
  <si>
    <t>171201231</t>
  </si>
  <si>
    <t>Poplatek za uložení zeminy a kamení na recyklační skládce (skládkovné) kód odpadu 17 05 04</t>
  </si>
  <si>
    <t>t</t>
  </si>
  <si>
    <t>1221876413</t>
  </si>
  <si>
    <t>Poplatek za uložení stavebního odpadu na recyklační skládce (skládkovné) zeminy a kamení zatříděného do Katalogu odpadů pod kódem 17 05 04</t>
  </si>
  <si>
    <t>20</t>
  </si>
  <si>
    <t>174203301</t>
  </si>
  <si>
    <t>Zásyp rýh pro drény hl do 1,1 m</t>
  </si>
  <si>
    <t>-554293212</t>
  </si>
  <si>
    <t>Zásyp rýh pro drény bez zhutnění, pro jakékoliv množství sběrné a svodné drény hloubky do 1,10 m</t>
  </si>
  <si>
    <t>915,6</t>
  </si>
  <si>
    <t>M</t>
  </si>
  <si>
    <t>583336520</t>
  </si>
  <si>
    <t>kamenivo těžené hrubé do drenáží frakce 8-16</t>
  </si>
  <si>
    <t>1887916473</t>
  </si>
  <si>
    <t xml:space="preserve">Kamenivo přírodní těžené pro stavební účely  PTK  (drobné, hrubé, štěrkopísky) kamenivo těžené hrubé frakce   8-16 Tovačov</t>
  </si>
  <si>
    <t>915,6*0,5*0,5*2,2</t>
  </si>
  <si>
    <t>100</t>
  </si>
  <si>
    <t>175151201</t>
  </si>
  <si>
    <t>Obsypání objektu nad přilehlým původním terénem sypaninou bez prohození, uloženou do 3 m strojně</t>
  </si>
  <si>
    <t>1757517545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</si>
  <si>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</si>
  <si>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58</t>
  </si>
  <si>
    <t>101</t>
  </si>
  <si>
    <t>58331200</t>
  </si>
  <si>
    <t>štěrkopísek netříděný</t>
  </si>
  <si>
    <t>1128357652</t>
  </si>
  <si>
    <t>58*2,2</t>
  </si>
  <si>
    <t>127,6*2 'Přepočtené koeficientem množství</t>
  </si>
  <si>
    <t>22</t>
  </si>
  <si>
    <t>181202305</t>
  </si>
  <si>
    <t xml:space="preserve">Úprava pláně  se zhutněním</t>
  </si>
  <si>
    <t>-351422400</t>
  </si>
  <si>
    <t>Úprava pláně na stavbách dálnic na násypech se zhutněním</t>
  </si>
  <si>
    <t>5795,37*1,1</t>
  </si>
  <si>
    <t>23</t>
  </si>
  <si>
    <t>181301112</t>
  </si>
  <si>
    <t>Rozprostření ornice tl vrstvy do 150 mm pl přes 500 m2 v rovině nebo ve svahu do 1:5</t>
  </si>
  <si>
    <t>-79518141</t>
  </si>
  <si>
    <t>Rozprostření a urovnání ornice v rovině nebo ve svahu sklonu do 1:5 při souvislé ploše přes 500 m2, tl. vrstvy přes 100 do 150 mm</t>
  </si>
  <si>
    <t>3050</t>
  </si>
  <si>
    <t>24</t>
  </si>
  <si>
    <t>182101101</t>
  </si>
  <si>
    <t>Svahování v zářezech v hornině tř. 1 až 4</t>
  </si>
  <si>
    <t>1211583258</t>
  </si>
  <si>
    <t>Svahování trvalých svahů do projektovaných profilů s potřebným přemístěním výkopku při svahování v zářezech v hornině tř. 1 až 4</t>
  </si>
  <si>
    <t>1220*0,8</t>
  </si>
  <si>
    <t>25</t>
  </si>
  <si>
    <t>182201101</t>
  </si>
  <si>
    <t>Svahování násypů</t>
  </si>
  <si>
    <t>617314450</t>
  </si>
  <si>
    <t>Svahování trvalých svahů do projektovaných profilů s potřebným přemístěním výkopku při svahování násypů v jakékoliv hornině</t>
  </si>
  <si>
    <t>896*1,2</t>
  </si>
  <si>
    <t>Zakládání</t>
  </si>
  <si>
    <t>26</t>
  </si>
  <si>
    <t>211971110</t>
  </si>
  <si>
    <t>Zřízení opláštění žeber nebo trativodů geotextilií v rýze nebo zářezu sklonu do 1:2</t>
  </si>
  <si>
    <t>20423801</t>
  </si>
  <si>
    <t>Zřízení opláštění výplně z geotextilie odvodňovacích žeber nebo trativodů v rýze nebo zářezu se stěnami šikmými o sklonu do 1:2</t>
  </si>
  <si>
    <t>915,6*(0,5*3+0,75)*1,1</t>
  </si>
  <si>
    <t>27</t>
  </si>
  <si>
    <t>693111320</t>
  </si>
  <si>
    <t>textilie netkaná vpichovaná GETEX 250 g/m2 do š 400 cm</t>
  </si>
  <si>
    <t>-207137768</t>
  </si>
  <si>
    <t>2266,11*1,1</t>
  </si>
  <si>
    <t>28</t>
  </si>
  <si>
    <t>212572111</t>
  </si>
  <si>
    <t>Lože pro trativody ze štěrkopísku tříděného</t>
  </si>
  <si>
    <t>-875312847</t>
  </si>
  <si>
    <t>915,6*0,5*0,1</t>
  </si>
  <si>
    <t>29</t>
  </si>
  <si>
    <t>58333625</t>
  </si>
  <si>
    <t>kamenivo těžené hrubé frakce 4/8</t>
  </si>
  <si>
    <t>1015796605</t>
  </si>
  <si>
    <t>45,78*2,2</t>
  </si>
  <si>
    <t>30</t>
  </si>
  <si>
    <t>212755214</t>
  </si>
  <si>
    <t>Trativody z drenážních trubek plastových flexibilních D 100 mm bez lože</t>
  </si>
  <si>
    <t>521241638</t>
  </si>
  <si>
    <t>Trativody bez lože z drenážních trubek plastových flexibilních D 100 mm</t>
  </si>
  <si>
    <t>90</t>
  </si>
  <si>
    <t>213311111</t>
  </si>
  <si>
    <t>Polštáře zhutněné pod základy z kameniva drceného frakce 63 až 125 mm</t>
  </si>
  <si>
    <t>-752173778</t>
  </si>
  <si>
    <t>Polštáře zhutněné pod základy z kameniva hrubého drceného, frakce 63 - 125 mm</t>
  </si>
  <si>
    <t>11*2,5*0,3+10*2,5*0,3</t>
  </si>
  <si>
    <t>91</t>
  </si>
  <si>
    <t>213311151</t>
  </si>
  <si>
    <t>Polštáře zhutněné pod základy ze štěrkodrti netříděné</t>
  </si>
  <si>
    <t>1634814897</t>
  </si>
  <si>
    <t xml:space="preserve">"křídla  P1"4*1,5*0,2+4,25*1,5*0,2</t>
  </si>
  <si>
    <t>"křídla P2"4,85*1,5*0,2+4,25*1,5*0,2</t>
  </si>
  <si>
    <t>81</t>
  </si>
  <si>
    <t>273321117</t>
  </si>
  <si>
    <t>Základové desky mostních konstrukcí ze ŽB C 25/30</t>
  </si>
  <si>
    <t>-613205657</t>
  </si>
  <si>
    <t>Základové konstrukce z betonu železového desky ve výkopu nebo na hlavách pilot C 25/30</t>
  </si>
  <si>
    <t>"deska P1"10*2*0,15</t>
  </si>
  <si>
    <t>"deska P2"11*2*0,15</t>
  </si>
  <si>
    <t>82</t>
  </si>
  <si>
    <t>273321191</t>
  </si>
  <si>
    <t>Příplatek k základovým deskám mostních konstrukcí ze ŽB za betonáž malého rozsahu do 25 m3</t>
  </si>
  <si>
    <t>-1711260229</t>
  </si>
  <si>
    <t>Základové konstrukce z betonu železového Příplatek k cenám za betonáž malého rozsahu do 25 m3</t>
  </si>
  <si>
    <t>78</t>
  </si>
  <si>
    <t>273361411</t>
  </si>
  <si>
    <t>Výztuž základových desek ze svařovaných sítí do 3,5 kg/m2</t>
  </si>
  <si>
    <t>507174415</t>
  </si>
  <si>
    <t>Výztuž základových konstrukcí desek ze svařovaných sítí, hmotnosti do 3,5 kg/m2</t>
  </si>
  <si>
    <t xml:space="preserve">"křídla  P1"4*1,8*2*0,00433+4,25*1,8*2*0,00433</t>
  </si>
  <si>
    <t>"křídla P2"4,85*1,8*2*0,00433+4,25*1,8*2*0,00433</t>
  </si>
  <si>
    <t>"deska P1"10*2*0,00433</t>
  </si>
  <si>
    <t>"deska P2"11*2*0,00433</t>
  </si>
  <si>
    <t>77</t>
  </si>
  <si>
    <t>274321117</t>
  </si>
  <si>
    <t>Základové pasy, prahy, věnce a ostruhy mostních konstrukcí ze ŽB C 25/30</t>
  </si>
  <si>
    <t>-1745969947</t>
  </si>
  <si>
    <t>Základové konstrukce z betonu železového pásy, prahy, věnce a ostruhy ve výkopu nebo na hlavách pilot C 25/30</t>
  </si>
  <si>
    <t>"propustek 1" 0,8*1,5*(4,5+4,5)+5*0,7*0,3*2</t>
  </si>
  <si>
    <t>"propustek 2" 0,8*1,5*(4,9+4,5)+5*0,7*0,3*2</t>
  </si>
  <si>
    <t>79</t>
  </si>
  <si>
    <t>274354111</t>
  </si>
  <si>
    <t>Bednění základových pasů - zřízení</t>
  </si>
  <si>
    <t>-1943029592</t>
  </si>
  <si>
    <t>Bednění základových konstrukcí pasů, prahů, věnců a ostruh zřízení</t>
  </si>
  <si>
    <t xml:space="preserve">"křídla  P1"4*1,8*2+4,25*1,8*2+0,5*1,8*2</t>
  </si>
  <si>
    <t>"křídla P2"4,85*1,8*2+4,25*1,8*2+0,5*1,8*2</t>
  </si>
  <si>
    <t>80</t>
  </si>
  <si>
    <t>274354211</t>
  </si>
  <si>
    <t>Bednění základových pasů - odstranění</t>
  </si>
  <si>
    <t>143803053</t>
  </si>
  <si>
    <t>Bednění základových konstrukcí pasů, prahů, věnců a ostruh odstranění bednění</t>
  </si>
  <si>
    <t>66,06</t>
  </si>
  <si>
    <t>3</t>
  </si>
  <si>
    <t>Svislé a kompletní konstrukce</t>
  </si>
  <si>
    <t>83</t>
  </si>
  <si>
    <t>317321118</t>
  </si>
  <si>
    <t>Mostní římsy ze ŽB C 30/37</t>
  </si>
  <si>
    <t>18733308</t>
  </si>
  <si>
    <t>Římsy ze železového betonu C 30/37</t>
  </si>
  <si>
    <t xml:space="preserve">"křídla  P1"4*0,7*0,5+4,25*0,7*0,5</t>
  </si>
  <si>
    <t>"křídla P2"4,85*0,7*0,5+4,25*0,7*0,5</t>
  </si>
  <si>
    <t>84</t>
  </si>
  <si>
    <t>317353121</t>
  </si>
  <si>
    <t>Bednění mostních říms všech tvarů - zřízení</t>
  </si>
  <si>
    <t>-1104491288</t>
  </si>
  <si>
    <t>Bednění mostní římsy zřízení všech tvarů</t>
  </si>
  <si>
    <t xml:space="preserve">"křídla  P1"4*0,6*2+4,25*0,6*2+0,6*0,5*2</t>
  </si>
  <si>
    <t>"křídla P2"4,85*0,6*2+4,25*0,6*2+0,6*0,5*2</t>
  </si>
  <si>
    <t>85</t>
  </si>
  <si>
    <t>317353221</t>
  </si>
  <si>
    <t>Bednění mostních říms všech tvarů - odstranění</t>
  </si>
  <si>
    <t>1921573037</t>
  </si>
  <si>
    <t>Bednění mostní římsy odstranění všech tvarů</t>
  </si>
  <si>
    <t>86</t>
  </si>
  <si>
    <t>317361411</t>
  </si>
  <si>
    <t>Výztuž mostních říms ze svařovaných sítí do 6 kg/m2</t>
  </si>
  <si>
    <t>-625948350</t>
  </si>
  <si>
    <t>Výztuž mostních železobetonových říms ze svařovaných sítí do 6 kg/m2</t>
  </si>
  <si>
    <t xml:space="preserve">"křídla  P1"4*0,7*0,00433+4,25*0,7*0,00433</t>
  </si>
  <si>
    <t>"křídla P2"4,85*0,7*0,00433+4,25*0,7*0,0043</t>
  </si>
  <si>
    <t>87</t>
  </si>
  <si>
    <t>348171112</t>
  </si>
  <si>
    <t>Osazení mostního ocelového zábradlí nesnímatelného do bednění kapes říms</t>
  </si>
  <si>
    <t>108025086</t>
  </si>
  <si>
    <t>Osazení mostního ocelového zábradlí do bednění kapes říms</t>
  </si>
  <si>
    <t xml:space="preserve">"křídla  P1"4+4,25</t>
  </si>
  <si>
    <t>"křídla P2"4,85+4,25</t>
  </si>
  <si>
    <t>88</t>
  </si>
  <si>
    <t>RMAT0001</t>
  </si>
  <si>
    <t>mostní ocelové zábradlí včetně PKO</t>
  </si>
  <si>
    <t>724911013</t>
  </si>
  <si>
    <t>mostní ocelové zábradlí</t>
  </si>
  <si>
    <t>93</t>
  </si>
  <si>
    <t>389121111</t>
  </si>
  <si>
    <t>Osazení dílců rámové konstrukce propustků a podchodů hmotnosti do 5 t</t>
  </si>
  <si>
    <t>kus</t>
  </si>
  <si>
    <t>1973304719</t>
  </si>
  <si>
    <t>Osazení dílců rámové konstrukce propustků a podchodů hmotnosti jednotlivě do 5 t</t>
  </si>
  <si>
    <t>94</t>
  </si>
  <si>
    <t>RMAT0002</t>
  </si>
  <si>
    <t>propust rámová IZM 1,0/1,0, 1,0/1,5m</t>
  </si>
  <si>
    <t>-1753757654</t>
  </si>
  <si>
    <t>propust rámová</t>
  </si>
  <si>
    <t>95</t>
  </si>
  <si>
    <t>389381118</t>
  </si>
  <si>
    <t>Doplňková betonáž a bednění malého rozsahu uzavírací nebo petlicové spáry dílců z betonu C 25/30</t>
  </si>
  <si>
    <t>-112835363</t>
  </si>
  <si>
    <t>Doplňková betonáž malého rozsahu včetně bednění uzavírací nebo petlicové spáry dílců rámové konstrukce, z betonu C 25/30</t>
  </si>
  <si>
    <t>3,25</t>
  </si>
  <si>
    <t xml:space="preserve"> Vodorovné konstrukce</t>
  </si>
  <si>
    <t>68</t>
  </si>
  <si>
    <t>465511511</t>
  </si>
  <si>
    <t>Dlažba z lomového kamene do malty s vyplněním spár maltou a vyspárováním pl do 20 m2 tl 200 mm</t>
  </si>
  <si>
    <t>1399560242</t>
  </si>
  <si>
    <t>Dlažba z lomového kamene upraveného vodorovná nebo plocha ve sklonu do 1:2 s dodáním hmot do cementové malty, s vyplněním spár a s vyspárováním cementovou maltou v ploše do 20 m2, tl. 200 mm</t>
  </si>
  <si>
    <t>3*3*4</t>
  </si>
  <si>
    <t>89</t>
  </si>
  <si>
    <t>465513156</t>
  </si>
  <si>
    <t>Dlažba svahu u opěr z upraveného lomového žulového kamene tl 200 mm do lože C 25/30 pl do 10 m2</t>
  </si>
  <si>
    <t>-1994054104</t>
  </si>
  <si>
    <t>Dlažba svahu u mostních opěr z upraveného lomového žulového kamene s vyspárováním maltou MC 25, šíře spáry 15 mm do betonového lože C 25/30 tloušťky 200 mm, plochy do 10 m2</t>
  </si>
  <si>
    <t>"P1"1*3*2*2</t>
  </si>
  <si>
    <t>"P2"1,0*3*2*2</t>
  </si>
  <si>
    <t xml:space="preserve"> Komunikace pozemní</t>
  </si>
  <si>
    <t>47</t>
  </si>
  <si>
    <t>561041131</t>
  </si>
  <si>
    <t>Zřízení podkladu ze zeminy upravené vápnem, cementem, směsnými pojivy tl přes 250 do 300 mm pl přes 5000 m2</t>
  </si>
  <si>
    <t>-2064046499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</si>
  <si>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</si>
  <si>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"trasa" 1220*4,5</t>
  </si>
  <si>
    <t>"sjezdy"( 43,12+16,4+17,2+20,15+17,5*2)</t>
  </si>
  <si>
    <t>"výhybna a rozšíření" (81,4+66,5+12,8*2)</t>
  </si>
  <si>
    <t>48</t>
  </si>
  <si>
    <t>58530170</t>
  </si>
  <si>
    <t>vápno nehašené CL 90-Q pro úpravu zemin standardní</t>
  </si>
  <si>
    <t>1389322567</t>
  </si>
  <si>
    <t>5795,3*0,3*0,03*1,75"3% vápna"</t>
  </si>
  <si>
    <t>55</t>
  </si>
  <si>
    <t>564871111</t>
  </si>
  <si>
    <t>Podklad ze štěrkodrtě ŠD plochy přes 100 m2 tl 250 mm</t>
  </si>
  <si>
    <t>-614577979</t>
  </si>
  <si>
    <t>Podklad ze štěrkodrti ŠD s rozprostřením a zhutněním plochy přes 100 m2, po zhutnění tl. 250 mm</t>
  </si>
  <si>
    <t>5795,37</t>
  </si>
  <si>
    <t>106</t>
  </si>
  <si>
    <t>564952114</t>
  </si>
  <si>
    <t>Podklad z mechanicky zpevněného kameniva MZK tl 180 mm</t>
  </si>
  <si>
    <t>-1445286077</t>
  </si>
  <si>
    <t>Podklad z mechanicky zpevněného kameniva MZK (minerální beton) s rozprostřením a s hutněním, po zhutnění tl. 180 mm</t>
  </si>
  <si>
    <t>36</t>
  </si>
  <si>
    <t>569851111</t>
  </si>
  <si>
    <t>Zpevnění krajnic štěrkodrtí tl 150 mm</t>
  </si>
  <si>
    <t>109491182</t>
  </si>
  <si>
    <t>Zpevnění krajnic nebo komunikací pro pěší s rozprostřením a zhutněním, po zhutnění štěrkodrtí tl. 150 mm</t>
  </si>
  <si>
    <t>1220*0,25*2</t>
  </si>
  <si>
    <t>"odpočet sjezdy" -6*8,5*0,25</t>
  </si>
  <si>
    <t>37</t>
  </si>
  <si>
    <t>569903311</t>
  </si>
  <si>
    <t>Zřízení zemních krajnic se zhutněním</t>
  </si>
  <si>
    <t>819736589</t>
  </si>
  <si>
    <t>Zřízení zemních krajnic z hornin jakékoliv třídy se zhutněním</t>
  </si>
  <si>
    <t>1220*0,75*2*0,3</t>
  </si>
  <si>
    <t>107</t>
  </si>
  <si>
    <t>571904111</t>
  </si>
  <si>
    <t>Posyp krytu kamenivem drceným nebo těženým přes 15 do 20 kg/m2</t>
  </si>
  <si>
    <t>561121994</t>
  </si>
  <si>
    <t>Posyp podkladu nebo krytu s rozprostřením a zhutněním kamenivem drceným nebo těženým, v množství přes 15 do 20 kg/m2</t>
  </si>
  <si>
    <t>38</t>
  </si>
  <si>
    <t>577134121</t>
  </si>
  <si>
    <t>Asfaltový beton vrstva obrusná ACO 11 (ABS) tř. I tl 40 mm š přes 3 m z nemodifikovaného asfaltu</t>
  </si>
  <si>
    <t>34848875</t>
  </si>
  <si>
    <t>Asfaltový beton vrstva obrusná ACO 11 (ABS) s rozprostřením a se zhutněním z nemodifikovaného asfaltu v pruhu šířky přes 3 m tř. I, po zhutnění tl. 40 mm</t>
  </si>
  <si>
    <t>"trasa" 1220*4,0</t>
  </si>
  <si>
    <t>"odpočet dlažby připojení" -16*0,25</t>
  </si>
  <si>
    <t>39</t>
  </si>
  <si>
    <t>577166121</t>
  </si>
  <si>
    <t>Asfaltový beton vrstva ložní ACL 22 (ABVH) tl 70 mm š přes 3 m z nemodifikovaného asfaltu</t>
  </si>
  <si>
    <t>1766584211</t>
  </si>
  <si>
    <t>Asfaltový beton vrstva ložní ACL 22 (ABVH) s rozprostřením a zhutněním z nemodifikovaného asfaltu v pruhu šířky přes 3 m, po zhutnění tl. 70 mm</t>
  </si>
  <si>
    <t>"odpočet dlažba připojení" -16*0,25</t>
  </si>
  <si>
    <t>5053,50*1,05</t>
  </si>
  <si>
    <t>108</t>
  </si>
  <si>
    <t>591241111</t>
  </si>
  <si>
    <t>Kladení dlažby z kostek drobných z kamene na MC tl 50 mm</t>
  </si>
  <si>
    <t>1990518474</t>
  </si>
  <si>
    <t>Kladení dlažby z kostek s provedením lože do tl. 50 mm, s vyplněním spár, s dvojím beraněním a se smetením přebytečného materiálu na krajnici drobných z kamene, do lože z cementové malty</t>
  </si>
  <si>
    <t>"připojení" 16*0,25</t>
  </si>
  <si>
    <t>109</t>
  </si>
  <si>
    <t>58381015</t>
  </si>
  <si>
    <t>kostka řezanoštípaná dlažební žula 10x10x10cm</t>
  </si>
  <si>
    <t>1018637923</t>
  </si>
  <si>
    <t>4*1,02 'Přepočtené koeficientem množství</t>
  </si>
  <si>
    <t xml:space="preserve"> Ostatní konstrukce a práce, bourání</t>
  </si>
  <si>
    <t>40</t>
  </si>
  <si>
    <t>912211111</t>
  </si>
  <si>
    <t>Montáž směrového sloupku silničního plastového prosté uložení bez betonového základu</t>
  </si>
  <si>
    <t>247975227</t>
  </si>
  <si>
    <t>Montáž směrového sloupku plastového s odrazkou prostým uložením bez betonového základu silničního</t>
  </si>
  <si>
    <t>41</t>
  </si>
  <si>
    <t>40445163</t>
  </si>
  <si>
    <t xml:space="preserve">sloupek směrový  plastový 900mm červený</t>
  </si>
  <si>
    <t>250011430</t>
  </si>
  <si>
    <t>sloupek směrový silniční plastový 900mm</t>
  </si>
  <si>
    <t>71</t>
  </si>
  <si>
    <t>919441221</t>
  </si>
  <si>
    <t>Čelo propustku z lomového kamene pro propustek z trub DN 600 až 800</t>
  </si>
  <si>
    <t>-1199694298</t>
  </si>
  <si>
    <t>Čelo propustku včetně římsy ze zdiva z lomového kamene, pro propustek z trub DN 600 až 800 mm</t>
  </si>
  <si>
    <t>102</t>
  </si>
  <si>
    <t>919521120</t>
  </si>
  <si>
    <t>Zřízení silničního propustku z trub betonových nebo ŽB DN 400</t>
  </si>
  <si>
    <t>-1084254842</t>
  </si>
  <si>
    <t>Zřízení silničního propustku z trub betonových nebo železobetonových DN 400 mm</t>
  </si>
  <si>
    <t>103</t>
  </si>
  <si>
    <t>59221001</t>
  </si>
  <si>
    <t>trouba ŽB 8úhelníková zesílená DN 400</t>
  </si>
  <si>
    <t>22602049</t>
  </si>
  <si>
    <t>104</t>
  </si>
  <si>
    <t>919535557</t>
  </si>
  <si>
    <t>Obetonování trubního propustku betonem prostým tř. C 16/20</t>
  </si>
  <si>
    <t>-1953207986</t>
  </si>
  <si>
    <t>Obetonování trubního propustku betonem prostým bez zvýšených nároků na prostředí tř. C 16/20</t>
  </si>
  <si>
    <t>8,5*0,9*0,3</t>
  </si>
  <si>
    <t>51</t>
  </si>
  <si>
    <t>935112211</t>
  </si>
  <si>
    <t>Osazení příkopového žlabu do betonu tl 100 mm z betonových tvárnic š 800 mm</t>
  </si>
  <si>
    <t>-1852424287</t>
  </si>
  <si>
    <t>Osazení betonového příkopového žlabu s vyplněním a zatřením spár cementovou maltou s ložem tl. 100 mm z betonu prostého z betonových příkopových tvárnic šířky přes 500 do 800 mm</t>
  </si>
  <si>
    <t>52</t>
  </si>
  <si>
    <t>59227029</t>
  </si>
  <si>
    <t>žlabovka příkopová betonová 500x680x60mm</t>
  </si>
  <si>
    <t>-952538777</t>
  </si>
  <si>
    <t>53</t>
  </si>
  <si>
    <t>938902203</t>
  </si>
  <si>
    <t>Čištění příkopů ručně š dna do 400 mm objem nánosu přes 0,30 do 0,50 m3/m</t>
  </si>
  <si>
    <t>951968232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</si>
  <si>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</si>
  <si>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20,3+101+17+193,4+27,6</t>
  </si>
  <si>
    <t>75</t>
  </si>
  <si>
    <t>966008114</t>
  </si>
  <si>
    <t>Bourání trubního propustku DN přes 800 do 1200</t>
  </si>
  <si>
    <t>1776626462</t>
  </si>
  <si>
    <t>Bourání trubního propustku s odklizením a uložením vybouraného materiálu na skládku na vzdálenost do 3 m nebo s naložením na dopravní prostředek z trub betonových nebo železobetonových DN přes 800 do 1200 mm</t>
  </si>
  <si>
    <t>9+10</t>
  </si>
  <si>
    <t>76</t>
  </si>
  <si>
    <t>966008311</t>
  </si>
  <si>
    <t>Bourání čela trubního propustku z betonu železového</t>
  </si>
  <si>
    <t>-1768583872</t>
  </si>
  <si>
    <t>Bourání trubního propustku s odklizením a uložením vybouraného materiálu na skládku na vzdálenost do 3 m nebo s naložením na dopravní prostředek čela z betonu železového</t>
  </si>
  <si>
    <t>4,85*0,5*3*1,8</t>
  </si>
  <si>
    <t>997</t>
  </si>
  <si>
    <t>Přesun sutě</t>
  </si>
  <si>
    <t>42</t>
  </si>
  <si>
    <t>997002611</t>
  </si>
  <si>
    <t>Nakládání suti a vybouraných hmot</t>
  </si>
  <si>
    <t>-228774633</t>
  </si>
  <si>
    <t>Nakládání suti a vybouraných hmot na dopravní prostředek pro vodorovné přemístění</t>
  </si>
  <si>
    <t>43</t>
  </si>
  <si>
    <t>997013501</t>
  </si>
  <si>
    <t>Odvoz suti a vybouraných hmot na skládku nebo meziskládku do 1 km se složením</t>
  </si>
  <si>
    <t>1660951492</t>
  </si>
  <si>
    <t>Odvoz suti a vybouraných hmot na skládku nebo meziskládku se složením, na vzdálenost do 1 km</t>
  </si>
  <si>
    <t>44</t>
  </si>
  <si>
    <t>997013509</t>
  </si>
  <si>
    <t>Příplatek k odvozu suti a vybouraných hmot na skládku ZKD 1 km přes 1 km</t>
  </si>
  <si>
    <t>-1241698408</t>
  </si>
  <si>
    <t>Odvoz suti a vybouraných hmot na skládku nebo meziskládku se složením, na vzdálenost Příplatek k ceně za každý další i započatý 1 km přes 1 km</t>
  </si>
  <si>
    <t>1546,512*16</t>
  </si>
  <si>
    <t>105</t>
  </si>
  <si>
    <t>997013873</t>
  </si>
  <si>
    <t>1302850252</t>
  </si>
  <si>
    <t>1546,512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</si>
  <si>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</si>
  <si>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</si>
  <si>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</si>
  <si>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</si>
  <si>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</si>
  <si>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-1789173628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</si>
  <si>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</si>
  <si>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</si>
  <si>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</si>
  <si>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711</t>
  </si>
  <si>
    <t>Izolace proti vodě, vlhkosti a plynům</t>
  </si>
  <si>
    <t>96</t>
  </si>
  <si>
    <t>711141559</t>
  </si>
  <si>
    <t>Provedení izolace proti zemní vlhkosti pásy přitavením vodorovné NAIP</t>
  </si>
  <si>
    <t>-106468108</t>
  </si>
  <si>
    <t>Provedení izolace proti zemní vlhkosti pásy přitavením NAIP na ploše vodorovné V</t>
  </si>
  <si>
    <t>10*1,2+9*1,2</t>
  </si>
  <si>
    <t>97</t>
  </si>
  <si>
    <t>62832001</t>
  </si>
  <si>
    <t>pás asfaltový natavitelný oxidovaný tl 3,5mm typu V60 S35 s vložkou ze skleněné rohože, s jemnozrnným minerálním posypem</t>
  </si>
  <si>
    <t>32</t>
  </si>
  <si>
    <t>1178054505</t>
  </si>
  <si>
    <t>22,8*1,1655 'Přepočtené koeficientem množství</t>
  </si>
  <si>
    <t>98</t>
  </si>
  <si>
    <t>711142559</t>
  </si>
  <si>
    <t>Provedení izolace proti zemní vlhkosti pásy přitavením svislé NAIP</t>
  </si>
  <si>
    <t>-809787614</t>
  </si>
  <si>
    <t>Provedení izolace proti zemní vlhkosti pásy přitavením NAIP na ploše svislé S</t>
  </si>
  <si>
    <t>10*1*4*1,1</t>
  </si>
  <si>
    <t>99</t>
  </si>
  <si>
    <t>-1935539626</t>
  </si>
  <si>
    <t>44*1,221 'Přepočtené koeficientem množství</t>
  </si>
  <si>
    <t xml:space="preserve">SO06.801 - Vegetační úpravy </t>
  </si>
  <si>
    <t xml:space="preserve">HSV -  HSV</t>
  </si>
  <si>
    <t xml:space="preserve">    1 - 0.rok</t>
  </si>
  <si>
    <t xml:space="preserve"> HSV</t>
  </si>
  <si>
    <t>0.rok</t>
  </si>
  <si>
    <t>111211101</t>
  </si>
  <si>
    <t>Odstranění křovin a stromů průměru kmene do 100 mm i s kořeny sklonu terénu do 1:5 ručně</t>
  </si>
  <si>
    <t>-1097927095</t>
  </si>
  <si>
    <t>Odstranění křovin a stromů s odstraněním kořenů ručně průměru kmene do 100 mm jakékoliv plochy v rovině nebo ve svahu o sklonu do 1:5</t>
  </si>
  <si>
    <t>95,8+46,7+17+28,3+20,4+34,6+17,8</t>
  </si>
  <si>
    <t>35</t>
  </si>
  <si>
    <t>111301111</t>
  </si>
  <si>
    <t>Sejmutí drnu tl do 100 mm s přemístěním do 50 m nebo naložením na dopravní prostředek</t>
  </si>
  <si>
    <t>734289639</t>
  </si>
  <si>
    <t>Sejmutí drnu tl. do 100 mm, v jakékoliv ploše</t>
  </si>
  <si>
    <t>1220*0,5*3</t>
  </si>
  <si>
    <t>112151313</t>
  </si>
  <si>
    <t>Kácení stromu bez postupného spouštění koruny a kmene D přes 0,3 do 0,4 m</t>
  </si>
  <si>
    <t>1959592578</t>
  </si>
  <si>
    <t>Pokácení stromu postupné bez spouštění částí kmene a koruny o průměru na řezné ploše pařezu přes 300 do 400 mm</t>
  </si>
  <si>
    <t>33</t>
  </si>
  <si>
    <t>112201113</t>
  </si>
  <si>
    <t>Odstranění pařezů D přes 0,3 do 0,4 m v rovině a svahu do 1:5 s odklizením do 20 m a zasypáním jámy</t>
  </si>
  <si>
    <t>1608146739</t>
  </si>
  <si>
    <t>Odstranění pařezu v rovině nebo na svahu do 1:5 o průměru pařezu na řezné ploše přes 300 do 400 mm</t>
  </si>
  <si>
    <t>34</t>
  </si>
  <si>
    <t>119005153</t>
  </si>
  <si>
    <t>Vytyčení výsadeb s rozmístěním solitérních rostlin přes 10 přes 30 do 50 kusů</t>
  </si>
  <si>
    <t>-991029902</t>
  </si>
  <si>
    <t>Vytyčení výsadeb s rozmístěním rostlin dle projektové dokumentace solitérních přes 10 do 50 kusů</t>
  </si>
  <si>
    <t>162702111</t>
  </si>
  <si>
    <t>Vodorovné přemístění drnu bez naložení se složením přes 5000 do 6000 m</t>
  </si>
  <si>
    <t>-820791381</t>
  </si>
  <si>
    <t>Vodorovné přemístění drnu na suchu na vzdálenost přes 5000 do 6000 m</t>
  </si>
  <si>
    <t>162702119</t>
  </si>
  <si>
    <t>Příplatek k vodorovnému přemístění drnu do 6000 m ZKD 1000 m</t>
  </si>
  <si>
    <t>-1687322044</t>
  </si>
  <si>
    <t>Vodorovné přemístění drnu na suchu Příplatek k ceně za každých dalších i započatých 1000 m</t>
  </si>
  <si>
    <t>1830*11</t>
  </si>
  <si>
    <t>167102111</t>
  </si>
  <si>
    <t>Nakládání drnu ze skládky</t>
  </si>
  <si>
    <t>978493367</t>
  </si>
  <si>
    <t>184102114</t>
  </si>
  <si>
    <t>Výsadba dřeviny s balem D přes 0,4 do 0,5 m do jamky se zalitím v rovině a svahu do 1:5</t>
  </si>
  <si>
    <t>1184076978</t>
  </si>
  <si>
    <t>Výsadba dřeviny s balem do předem vyhloubené jamky se zalitím v rovině nebo na svahu do 1:5, při průměru balu přes 400 do 500 mm</t>
  </si>
  <si>
    <t>11</t>
  </si>
  <si>
    <t>02640445</t>
  </si>
  <si>
    <t>habr obecný /Carpinus betulus/ 200-250cm</t>
  </si>
  <si>
    <t>497342524</t>
  </si>
  <si>
    <t>111103213</t>
  </si>
  <si>
    <t>Kosení ve vegetačním období divokého porostu hustého</t>
  </si>
  <si>
    <t>ha</t>
  </si>
  <si>
    <t>1049987307</t>
  </si>
  <si>
    <t>Kosení travin a vodních rostlin ve vegetačním období divokého porostu hustého</t>
  </si>
  <si>
    <t>1220*8/10000</t>
  </si>
  <si>
    <t>181451121</t>
  </si>
  <si>
    <t>Založení lučního trávníku výsevem pl přes 1000 m2 v rovině a ve svahu do 1:5</t>
  </si>
  <si>
    <t>-1415900296</t>
  </si>
  <si>
    <t>Založení trávníku na půdě předem připravené plochy přes 1000 m2 výsevem včetně utažení lučního v rovině nebo na svahu do 1:5</t>
  </si>
  <si>
    <t>1220*2,5</t>
  </si>
  <si>
    <t>00572472</t>
  </si>
  <si>
    <t>osivo směs travní krajinná-rovinná</t>
  </si>
  <si>
    <t>kg</t>
  </si>
  <si>
    <t>-1274323490</t>
  </si>
  <si>
    <t>3050*0,09 'Přepočtené koeficientem množství</t>
  </si>
  <si>
    <t>183101121</t>
  </si>
  <si>
    <t>Hloubení jamek bez výměny půdy zeminy skupiny 1 až 4 obj přes 0,4 do 1 m3 v rovině a svahu do 1:5</t>
  </si>
  <si>
    <t>546366790</t>
  </si>
  <si>
    <t>Hloubení jamek pro vysazování rostlin v zemině skupiny 1 až 4 bez výměny půdy v rovině nebo na svahu do 1:5, objemu přes 0,40 do 1,00 m3</t>
  </si>
  <si>
    <t>184102113</t>
  </si>
  <si>
    <t>Výsadba dřeviny s balem D přes 0,3 do 0,4 m do jamky se zalitím v rovině a svahu do 1:5</t>
  </si>
  <si>
    <t>-2133518120</t>
  </si>
  <si>
    <t>Výsadba dřeviny s balem do předem vyhloubené jamky se zalitím v rovině nebo na svahu do 1:5, při průměru balu přes 300 do 400 mm</t>
  </si>
  <si>
    <t>10</t>
  </si>
  <si>
    <t>02650437</t>
  </si>
  <si>
    <t>vysokokmeny ovocných dřevin, v.n.č. 160-190cm</t>
  </si>
  <si>
    <t>1709127858</t>
  </si>
  <si>
    <t>13</t>
  </si>
  <si>
    <t>184215132</t>
  </si>
  <si>
    <t>Ukotvení kmene dřevin v rovině nebo na svahu do 1:5 třemi kůly D do 0,1 m dl přes 1 do 2 m</t>
  </si>
  <si>
    <t>-565525852</t>
  </si>
  <si>
    <t>Ukotvení dřeviny kůly v rovině nebo na svahu do 1:5 třemi kůly, délky přes 1 do 2 m</t>
  </si>
  <si>
    <t>60591253</t>
  </si>
  <si>
    <t>kůl vyvazovací dřevěný impregnovaný D 8cm dl 2m</t>
  </si>
  <si>
    <t>925569329</t>
  </si>
  <si>
    <t>39*3</t>
  </si>
  <si>
    <t>184802111</t>
  </si>
  <si>
    <t>Chemické odplevelení půdy před založením kultury, trávníku nebo zpevněných ploch o výměře jednotlivě přes 20 m2 v rovině nebo na svahu do 1:5 postřikem na široko</t>
  </si>
  <si>
    <t>-2089415005</t>
  </si>
  <si>
    <t>184806111</t>
  </si>
  <si>
    <t>Řez stromů netrnitých průklestem D koruny do 2 m</t>
  </si>
  <si>
    <t>1884850014</t>
  </si>
  <si>
    <t>Řez stromů, keřů nebo růží průklestem stromů netrnitých, o průměru koruny do 2 m</t>
  </si>
  <si>
    <t>184813111</t>
  </si>
  <si>
    <t>Ochrana lesních kultur proti škodám způsobených zvěří nátěrem nebo postřikem</t>
  </si>
  <si>
    <t>420455263</t>
  </si>
  <si>
    <t>Ošetřování a ochrana stromů proti škodám způsobeným zvěří nátěrem nebo postřikem</t>
  </si>
  <si>
    <t>251191155</t>
  </si>
  <si>
    <t>repelent</t>
  </si>
  <si>
    <t>-308674284</t>
  </si>
  <si>
    <t>19</t>
  </si>
  <si>
    <t>184813121</t>
  </si>
  <si>
    <t>Ochrana dřevin před okusem ručně pletivem v rovině a svahu do 1:5</t>
  </si>
  <si>
    <t>-855510735</t>
  </si>
  <si>
    <t>Ochrana dřevin před okusem zvěří ručně v rovině nebo ve svahu do 1:5, pletivem, výšky do 2 m</t>
  </si>
  <si>
    <t>184911431</t>
  </si>
  <si>
    <t>Mulčování rostlin kůrou tl přes 0,1 do 0,15 m v rovině a svahu do 1:5</t>
  </si>
  <si>
    <t>-405967796</t>
  </si>
  <si>
    <t>Mulčování vysazených rostlin mulčovací kůrou, tl. přes 100 do 150 mm v rovině nebo na svahu do 1:5</t>
  </si>
  <si>
    <t>39*1*1</t>
  </si>
  <si>
    <t>10391100</t>
  </si>
  <si>
    <t>kůra mulčovací VL</t>
  </si>
  <si>
    <t>-15344648</t>
  </si>
  <si>
    <t>39*0,2</t>
  </si>
  <si>
    <t>998231311</t>
  </si>
  <si>
    <t>Přesun hmot pro sadovnické a krajinářské úpravy vodorovně do 5000 m</t>
  </si>
  <si>
    <t>-683723323</t>
  </si>
  <si>
    <t>Přesun hmot pro sadovnické a krajinářské úpravy - strojně dopravní vzdálenost do 5000 m</t>
  </si>
  <si>
    <t xml:space="preserve">SO06.901 - Dopravně inženýrské opatření </t>
  </si>
  <si>
    <t xml:space="preserve">    9 - Ostatní konstrukce a práce, bourání</t>
  </si>
  <si>
    <t>VRN - Vedlejší rozpočtové náklady</t>
  </si>
  <si>
    <t xml:space="preserve">    VRN4 - Inženýrská činnost</t>
  </si>
  <si>
    <t>Ostatní konstrukce a práce, bourání</t>
  </si>
  <si>
    <t>913111115</t>
  </si>
  <si>
    <t>Montáž a demontáž dočasné dopravní značky samostatné základní</t>
  </si>
  <si>
    <t>1780196523</t>
  </si>
  <si>
    <t>Montáž a demontáž dočasných dopravních značek samostatných značek základních</t>
  </si>
  <si>
    <t>12</t>
  </si>
  <si>
    <t>913121211</t>
  </si>
  <si>
    <t>Příplatek k dočasné dopravní značce kompletní základní za první a ZKD den použití</t>
  </si>
  <si>
    <t>-375248420</t>
  </si>
  <si>
    <t>Montáž a demontáž dočasných dopravních značek Příplatek za první a každý další den použití dočasných dopravních značek k ceně 12-1111</t>
  </si>
  <si>
    <t>"5 měsíců" 5*30*12</t>
  </si>
  <si>
    <t>913211112</t>
  </si>
  <si>
    <t>Montáž a demontáž dočasné dopravní zábrany reflexní šířky 2,5 m</t>
  </si>
  <si>
    <t>-564568531</t>
  </si>
  <si>
    <t>Montáž a demontáž dočasných dopravních zábran reflexních, šířky 2,5 m</t>
  </si>
  <si>
    <t>913211212</t>
  </si>
  <si>
    <t>Příplatek k dočasné dopravní zábraně reflexní 2,5 m za první a ZKD den použití</t>
  </si>
  <si>
    <t>-1966809029</t>
  </si>
  <si>
    <t>Montáž a demontáž dočasných dopravních zábran Příplatek za první a každý další den použití dočasných dopravních zábran k ceně 21-1112</t>
  </si>
  <si>
    <t xml:space="preserve">"5 měsíců" 5*30*2 </t>
  </si>
  <si>
    <t>VRN</t>
  </si>
  <si>
    <t>Vedlejší rozpočtové náklady</t>
  </si>
  <si>
    <t>VRN4</t>
  </si>
  <si>
    <t>Inženýrská činnost</t>
  </si>
  <si>
    <t>049103000</t>
  </si>
  <si>
    <t xml:space="preserve">Zpracování návrhu DIO a jeho projednání </t>
  </si>
  <si>
    <t>hodina</t>
  </si>
  <si>
    <t>CS ÚRS 2021 02</t>
  </si>
  <si>
    <t>1024</t>
  </si>
  <si>
    <t>1230231329</t>
  </si>
  <si>
    <t>Náklady vzniklé v souvislosti s realizací stavby</t>
  </si>
  <si>
    <t xml:space="preserve">VRN01 - Vedlejší a ostatní náklady 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</si>
  <si>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</si>
  <si>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</si>
  <si>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soubor</t>
  </si>
  <si>
    <t>-2052709653</t>
  </si>
  <si>
    <t>Vytyčení inženýrských sítí a zařízení, včetně zajištění případné aktualizace vyjádření správců sítí, která pozbudou platnosti v období mezi předáním staveniště a vytyčením sítí.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</si>
  <si>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</si>
  <si>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</t>
  </si>
  <si>
    <t>1730182851</t>
  </si>
  <si>
    <t>Náklady zhotovitele, související s prováděním zkoušek a revizí předepsaných technickými normami, a které jsou pro provedení díla nezbytné, vč. stanovení receptury pro zvýšení únosnosti podloží.
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</si>
  <si>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03 R</t>
  </si>
  <si>
    <t>Vytyčení stavby (případně pozemků nebo provedení jiných geodetických prací*) odborně způsobilou osobou v oboru zeměměřictví.</t>
  </si>
  <si>
    <t>-1753393434</t>
  </si>
  <si>
    <t>04 R</t>
  </si>
  <si>
    <t>Zajištění a zabezpečení staveniště, zřízení a likvidace zařízení staveniště, včetně případných přípojek, přístupů, skládek, deponií apod.</t>
  </si>
  <si>
    <t>-1163054927</t>
  </si>
  <si>
    <t>05 R</t>
  </si>
  <si>
    <t>Zajištění umístění štítku o povolení stavby a stejnopisu oznámení o zahájení prací oblastnímu inspektorátu práce na viditelném místě u vstupu na staveniště.</t>
  </si>
  <si>
    <t>-999961377</t>
  </si>
  <si>
    <t>09 R</t>
  </si>
  <si>
    <t>Projednání a zajištění zvláštního užívání komunikací a veřejných ploch, včetně zajištění dopravního značení, a to v rozsahu nezbytném pro řádné a bezpečné provádění stavby.</t>
  </si>
  <si>
    <t>-1105792885</t>
  </si>
  <si>
    <t>P</t>
  </si>
  <si>
    <t>Poznámka k položce:_x000d_
Protokolární předání stavbou dotčených pozemků.</t>
  </si>
  <si>
    <t>13 R</t>
  </si>
  <si>
    <t>Zpracování a předání dokumentace skut. provedení stavby (3 paré + 1 v el. formě) objednateli a zaměření skut. provedení stavby – geodetická část dokumentace (3 paré + 1 v el. formě) v rozsahu odpovídajícím příslušným právním předpisům.</t>
  </si>
  <si>
    <t>845599057</t>
  </si>
  <si>
    <t>Poznámka k položce:_x000d_
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</t>
  </si>
  <si>
    <t>17 R</t>
  </si>
  <si>
    <t>Aktualizace (přizpůsobení) nebo zpracování plánu bezpečnosti a ochrany zdraví při práci.</t>
  </si>
  <si>
    <t>2010734094</t>
  </si>
  <si>
    <t>Aktualizace (přizpůsobení) nebo zpracování* plánu bezpečnosti a ochrany zdraví při práci.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</si>
</sst>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2021_48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SO 06 Hlavní polní cesta HC5_úprava_04_2023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Pokřikov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3. 2. 2022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Tichovský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'SO06.101 - Komunikace 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'SO06.101 - Komunikace '!P127</f>
        <v>0</v>
      </c>
      <c r="AV95" s="127">
        <f>'SO06.101 - Komunikace '!J33</f>
        <v>0</v>
      </c>
      <c r="AW95" s="127">
        <f>'SO06.101 - Komunikace '!J34</f>
        <v>0</v>
      </c>
      <c r="AX95" s="127">
        <f>'SO06.101 - Komunikace '!J35</f>
        <v>0</v>
      </c>
      <c r="AY95" s="127">
        <f>'SO06.101 - Komunikace '!J36</f>
        <v>0</v>
      </c>
      <c r="AZ95" s="127">
        <f>'SO06.101 - Komunikace '!F33</f>
        <v>0</v>
      </c>
      <c r="BA95" s="127">
        <f>'SO06.101 - Komunikace '!F34</f>
        <v>0</v>
      </c>
      <c r="BB95" s="127">
        <f>'SO06.101 - Komunikace '!F35</f>
        <v>0</v>
      </c>
      <c r="BC95" s="127">
        <f>'SO06.101 - Komunikace '!F36</f>
        <v>0</v>
      </c>
      <c r="BD95" s="129">
        <f>'SO06.101 - Komunikace 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24.7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'SO06.801 - Vegetační úpravy 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'SO06.801 - Vegetační úpravy '!P118</f>
        <v>0</v>
      </c>
      <c r="AV96" s="127">
        <f>'SO06.801 - Vegetační úpravy '!J33</f>
        <v>0</v>
      </c>
      <c r="AW96" s="127">
        <f>'SO06.801 - Vegetační úpravy '!J34</f>
        <v>0</v>
      </c>
      <c r="AX96" s="127">
        <f>'SO06.801 - Vegetační úpravy '!J35</f>
        <v>0</v>
      </c>
      <c r="AY96" s="127">
        <f>'SO06.801 - Vegetační úpravy '!J36</f>
        <v>0</v>
      </c>
      <c r="AZ96" s="127">
        <f>'SO06.801 - Vegetační úpravy '!F33</f>
        <v>0</v>
      </c>
      <c r="BA96" s="127">
        <f>'SO06.801 - Vegetační úpravy '!F34</f>
        <v>0</v>
      </c>
      <c r="BB96" s="127">
        <f>'SO06.801 - Vegetační úpravy '!F35</f>
        <v>0</v>
      </c>
      <c r="BC96" s="127">
        <f>'SO06.801 - Vegetační úpravy '!F36</f>
        <v>0</v>
      </c>
      <c r="BD96" s="129">
        <f>'SO06.801 - Vegetační úpravy 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24.7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'SO06.901 - Dopravně inžen...'!J30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'SO06.901 - Dopravně inžen...'!P120</f>
        <v>0</v>
      </c>
      <c r="AV97" s="127">
        <f>'SO06.901 - Dopravně inžen...'!J33</f>
        <v>0</v>
      </c>
      <c r="AW97" s="127">
        <f>'SO06.901 - Dopravně inžen...'!J34</f>
        <v>0</v>
      </c>
      <c r="AX97" s="127">
        <f>'SO06.901 - Dopravně inžen...'!J35</f>
        <v>0</v>
      </c>
      <c r="AY97" s="127">
        <f>'SO06.901 - Dopravně inžen...'!J36</f>
        <v>0</v>
      </c>
      <c r="AZ97" s="127">
        <f>'SO06.901 - Dopravně inžen...'!F33</f>
        <v>0</v>
      </c>
      <c r="BA97" s="127">
        <f>'SO06.901 - Dopravně inžen...'!F34</f>
        <v>0</v>
      </c>
      <c r="BB97" s="127">
        <f>'SO06.901 - Dopravně inžen...'!F35</f>
        <v>0</v>
      </c>
      <c r="BC97" s="127">
        <f>'SO06.901 - Dopravně inžen...'!F36</f>
        <v>0</v>
      </c>
      <c r="BD97" s="129">
        <f>'SO06.901 - Dopravně inžen...'!F37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7" customFormat="1" ht="16.5" customHeight="1">
      <c r="A98" s="118" t="s">
        <v>79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93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'VRN01 - Vedlejší a ostatn...'!J30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31">
        <v>0</v>
      </c>
      <c r="AT98" s="132">
        <f>ROUND(SUM(AV98:AW98),2)</f>
        <v>0</v>
      </c>
      <c r="AU98" s="133">
        <f>'VRN01 - Vedlejší a ostatn...'!P117</f>
        <v>0</v>
      </c>
      <c r="AV98" s="132">
        <f>'VRN01 - Vedlejší a ostatn...'!J33</f>
        <v>0</v>
      </c>
      <c r="AW98" s="132">
        <f>'VRN01 - Vedlejší a ostatn...'!J34</f>
        <v>0</v>
      </c>
      <c r="AX98" s="132">
        <f>'VRN01 - Vedlejší a ostatn...'!J35</f>
        <v>0</v>
      </c>
      <c r="AY98" s="132">
        <f>'VRN01 - Vedlejší a ostatn...'!J36</f>
        <v>0</v>
      </c>
      <c r="AZ98" s="132">
        <f>'VRN01 - Vedlejší a ostatn...'!F33</f>
        <v>0</v>
      </c>
      <c r="BA98" s="132">
        <f>'VRN01 - Vedlejší a ostatn...'!F34</f>
        <v>0</v>
      </c>
      <c r="BB98" s="132">
        <f>'VRN01 - Vedlejší a ostatn...'!F35</f>
        <v>0</v>
      </c>
      <c r="BC98" s="132">
        <f>'VRN01 - Vedlejší a ostatn...'!F36</f>
        <v>0</v>
      </c>
      <c r="BD98" s="134">
        <f>'VRN01 - Vedlejší a ostatn...'!F37</f>
        <v>0</v>
      </c>
      <c r="BE98" s="7"/>
      <c r="BT98" s="130" t="s">
        <v>83</v>
      </c>
      <c r="BV98" s="130" t="s">
        <v>77</v>
      </c>
      <c r="BW98" s="130" t="s">
        <v>94</v>
      </c>
      <c r="BX98" s="130" t="s">
        <v>5</v>
      </c>
      <c r="CL98" s="130" t="s">
        <v>1</v>
      </c>
      <c r="CM98" s="130" t="s">
        <v>85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nKYts8iae9noxjwm6ZKeitksJOTgQQWTIoA+RoKZbJjsnAzDoGKsfwcKDLk929Gt0rYJPtEcITn7z1x40nXr/w==" hashValue="HvuHmEiUOaPqdb5xG8CeVqp9fUIyI3bu46BuZW7Tz8rRBFAPHsEDFsHT5azOXqVZWfGvZZ8Vcgzcn/jPXOTe1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6.101 - Komunikace '!C2" display="/"/>
    <hyperlink ref="A96" location="'SO06.801 - Vegetační úpravy '!C2" display="/"/>
    <hyperlink ref="A97" location="'SO06.901 - Dopravně inžen...'!C2" display="/"/>
    <hyperlink ref="A98" location="'VRN01 - Vedlejší a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SO 06 Hlavní polní cesta HC5_úprava_04_2023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ROUND((SUM(BE127:BE385)),  2)</f>
        <v>0</v>
      </c>
      <c r="G33" s="37"/>
      <c r="H33" s="37"/>
      <c r="I33" s="154">
        <v>0.20999999999999999</v>
      </c>
      <c r="J33" s="153">
        <f>ROUND(((SUM(BE127:BE385))*I33),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ROUND((SUM(BF127:BF385)),  2)</f>
        <v>0</v>
      </c>
      <c r="G34" s="37"/>
      <c r="H34" s="37"/>
      <c r="I34" s="154">
        <v>0.14999999999999999</v>
      </c>
      <c r="J34" s="153">
        <f>ROUND(((SUM(BF127:BF385))*I34),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ROUND((SUM(BG127:BG385)),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ROUND((SUM(BH127:BH385)),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ROUND((SUM(BI127:BI385)),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SO 06 Hlavní polní cesta HC5_úprava_04_2023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SO06.101 - Komunikace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Pokřikov</v>
      </c>
      <c r="G89" s="39"/>
      <c r="H89" s="39"/>
      <c r="I89" s="31" t="s">
        <v>22</v>
      </c>
      <c r="J89" s="78" t="str">
        <f>IF(J12="","",J12)</f>
        <v>3. 2. 2022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Tichovský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105</v>
      </c>
      <c r="E99" s="187"/>
      <c r="F99" s="187"/>
      <c r="G99" s="187"/>
      <c r="H99" s="187"/>
      <c r="I99" s="187"/>
      <c r="J99" s="188">
        <f>J196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J245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107</v>
      </c>
      <c r="E101" s="187"/>
      <c r="F101" s="187"/>
      <c r="G101" s="187"/>
      <c r="H101" s="187"/>
      <c r="I101" s="187"/>
      <c r="J101" s="188">
        <f>J277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108</v>
      </c>
      <c r="E102" s="187"/>
      <c r="F102" s="187"/>
      <c r="G102" s="187"/>
      <c r="H102" s="187"/>
      <c r="I102" s="187"/>
      <c r="J102" s="188">
        <f>J286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109</v>
      </c>
      <c r="E103" s="187"/>
      <c r="F103" s="187"/>
      <c r="G103" s="187"/>
      <c r="H103" s="187"/>
      <c r="I103" s="187"/>
      <c r="J103" s="188">
        <f>J329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110</v>
      </c>
      <c r="E104" s="187"/>
      <c r="F104" s="187"/>
      <c r="G104" s="187"/>
      <c r="H104" s="187"/>
      <c r="I104" s="187"/>
      <c r="J104" s="188">
        <f>J358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111</v>
      </c>
      <c r="E105" s="187"/>
      <c r="F105" s="187"/>
      <c r="G105" s="187"/>
      <c r="H105" s="187"/>
      <c r="I105" s="187"/>
      <c r="J105" s="188">
        <f>J369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112</v>
      </c>
      <c r="E106" s="181"/>
      <c r="F106" s="181"/>
      <c r="G106" s="181"/>
      <c r="H106" s="181"/>
      <c r="I106" s="181"/>
      <c r="J106" s="182">
        <f>J372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113</v>
      </c>
      <c r="E107" s="187"/>
      <c r="F107" s="187"/>
      <c r="G107" s="187"/>
      <c r="H107" s="187"/>
      <c r="I107" s="187"/>
      <c r="J107" s="188">
        <f>J373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114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SO 06 Hlavní polní cesta HC5_úprava_04_2023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 xml:space="preserve">SO06.101 - Komunikace 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Pokřikov</v>
      </c>
      <c r="G121" s="39"/>
      <c r="H121" s="39"/>
      <c r="I121" s="31" t="s">
        <v>22</v>
      </c>
      <c r="J121" s="78" t="str">
        <f>IF(J12="","",J12)</f>
        <v>3. 2. 2022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 xml:space="preserve"> </v>
      </c>
      <c r="G123" s="39"/>
      <c r="H123" s="39"/>
      <c r="I123" s="31" t="s">
        <v>30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32</v>
      </c>
      <c r="J124" s="35" t="str">
        <f>E24</f>
        <v xml:space="preserve">Tichovský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115</v>
      </c>
      <c r="D126" s="193" t="s">
        <v>60</v>
      </c>
      <c r="E126" s="193" t="s">
        <v>56</v>
      </c>
      <c r="F126" s="193" t="s">
        <v>57</v>
      </c>
      <c r="G126" s="193" t="s">
        <v>116</v>
      </c>
      <c r="H126" s="193" t="s">
        <v>117</v>
      </c>
      <c r="I126" s="193" t="s">
        <v>118</v>
      </c>
      <c r="J126" s="193" t="s">
        <v>100</v>
      </c>
      <c r="K126" s="194" t="s">
        <v>119</v>
      </c>
      <c r="L126" s="195"/>
      <c r="M126" s="99" t="s">
        <v>1</v>
      </c>
      <c r="N126" s="100" t="s">
        <v>39</v>
      </c>
      <c r="O126" s="100" t="s">
        <v>120</v>
      </c>
      <c r="P126" s="100" t="s">
        <v>121</v>
      </c>
      <c r="Q126" s="100" t="s">
        <v>122</v>
      </c>
      <c r="R126" s="100" t="s">
        <v>123</v>
      </c>
      <c r="S126" s="100" t="s">
        <v>124</v>
      </c>
      <c r="T126" s="101" t="s">
        <v>125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126</v>
      </c>
      <c r="D127" s="39"/>
      <c r="E127" s="39"/>
      <c r="F127" s="39"/>
      <c r="G127" s="39"/>
      <c r="H127" s="39"/>
      <c r="I127" s="39"/>
      <c r="J127" s="196">
        <f>BK127</f>
        <v>0</v>
      </c>
      <c r="K127" s="39"/>
      <c r="L127" s="43"/>
      <c r="M127" s="102"/>
      <c r="N127" s="197"/>
      <c r="O127" s="103"/>
      <c r="P127" s="198">
        <f>P128+P372</f>
        <v>0</v>
      </c>
      <c r="Q127" s="103"/>
      <c r="R127" s="198">
        <f>R128+R372</f>
        <v>2884.1125321300892</v>
      </c>
      <c r="S127" s="103"/>
      <c r="T127" s="199">
        <f>T128+T372</f>
        <v>1683.1515999999999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74</v>
      </c>
      <c r="AU127" s="16" t="s">
        <v>102</v>
      </c>
      <c r="BK127" s="200">
        <f>BK128+BK372</f>
        <v>0</v>
      </c>
    </row>
    <row r="128" s="12" customFormat="1" ht="25.92" customHeight="1">
      <c r="A128" s="12"/>
      <c r="B128" s="201"/>
      <c r="C128" s="202"/>
      <c r="D128" s="203" t="s">
        <v>74</v>
      </c>
      <c r="E128" s="204" t="s">
        <v>127</v>
      </c>
      <c r="F128" s="204" t="s">
        <v>128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P129+P196+P245+P277+P286+P329+P358+P369</f>
        <v>0</v>
      </c>
      <c r="Q128" s="209"/>
      <c r="R128" s="210">
        <f>R129+R196+R245+R277+R286+R329+R358+R369</f>
        <v>2883.7005034300892</v>
      </c>
      <c r="S128" s="209"/>
      <c r="T128" s="211">
        <f>T129+T196+T245+T277+T286+T329+T358+T369</f>
        <v>1683.1515999999999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83</v>
      </c>
      <c r="AT128" s="213" t="s">
        <v>74</v>
      </c>
      <c r="AU128" s="213" t="s">
        <v>75</v>
      </c>
      <c r="AY128" s="212" t="s">
        <v>129</v>
      </c>
      <c r="BK128" s="214">
        <f>BK129+BK196+BK245+BK277+BK286+BK329+BK358+BK369</f>
        <v>0</v>
      </c>
    </row>
    <row r="129" s="12" customFormat="1" ht="22.8" customHeight="1">
      <c r="A129" s="12"/>
      <c r="B129" s="201"/>
      <c r="C129" s="202"/>
      <c r="D129" s="203" t="s">
        <v>74</v>
      </c>
      <c r="E129" s="215" t="s">
        <v>83</v>
      </c>
      <c r="F129" s="215" t="s">
        <v>130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SUM(P130:P195)</f>
        <v>0</v>
      </c>
      <c r="Q129" s="209"/>
      <c r="R129" s="210">
        <f>SUM(R130:R195)</f>
        <v>758.77999999999997</v>
      </c>
      <c r="S129" s="209"/>
      <c r="T129" s="211">
        <f>SUM(T130:T195)</f>
        <v>1503.04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83</v>
      </c>
      <c r="AT129" s="213" t="s">
        <v>74</v>
      </c>
      <c r="AU129" s="213" t="s">
        <v>83</v>
      </c>
      <c r="AY129" s="212" t="s">
        <v>129</v>
      </c>
      <c r="BK129" s="214">
        <f>SUM(BK130:BK195)</f>
        <v>0</v>
      </c>
    </row>
    <row r="130" s="2" customFormat="1" ht="16.5" customHeight="1">
      <c r="A130" s="37"/>
      <c r="B130" s="38"/>
      <c r="C130" s="217" t="s">
        <v>131</v>
      </c>
      <c r="D130" s="217" t="s">
        <v>132</v>
      </c>
      <c r="E130" s="218" t="s">
        <v>133</v>
      </c>
      <c r="F130" s="219" t="s">
        <v>134</v>
      </c>
      <c r="G130" s="220" t="s">
        <v>135</v>
      </c>
      <c r="H130" s="221">
        <v>3416</v>
      </c>
      <c r="I130" s="222"/>
      <c r="J130" s="223">
        <f>ROUND(I130*H130,2)</f>
        <v>0</v>
      </c>
      <c r="K130" s="219" t="s">
        <v>136</v>
      </c>
      <c r="L130" s="43"/>
      <c r="M130" s="224" t="s">
        <v>1</v>
      </c>
      <c r="N130" s="225" t="s">
        <v>40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0.44</v>
      </c>
      <c r="T130" s="227">
        <f>S130*H130</f>
        <v>1503.04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137</v>
      </c>
      <c r="AT130" s="228" t="s">
        <v>132</v>
      </c>
      <c r="AU130" s="228" t="s">
        <v>85</v>
      </c>
      <c r="AY130" s="16" t="s">
        <v>129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137</v>
      </c>
      <c r="BM130" s="228" t="s">
        <v>138</v>
      </c>
    </row>
    <row r="131" s="2" customFormat="1">
      <c r="A131" s="37"/>
      <c r="B131" s="38"/>
      <c r="C131" s="39"/>
      <c r="D131" s="230" t="s">
        <v>139</v>
      </c>
      <c r="E131" s="39"/>
      <c r="F131" s="231" t="s">
        <v>140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139</v>
      </c>
      <c r="AU131" s="16" t="s">
        <v>85</v>
      </c>
    </row>
    <row r="132" s="13" customFormat="1">
      <c r="A132" s="13"/>
      <c r="B132" s="235"/>
      <c r="C132" s="236"/>
      <c r="D132" s="230" t="s">
        <v>141</v>
      </c>
      <c r="E132" s="237" t="s">
        <v>1</v>
      </c>
      <c r="F132" s="238" t="s">
        <v>142</v>
      </c>
      <c r="G132" s="236"/>
      <c r="H132" s="239">
        <v>3416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141</v>
      </c>
      <c r="AU132" s="245" t="s">
        <v>85</v>
      </c>
      <c r="AV132" s="13" t="s">
        <v>85</v>
      </c>
      <c r="AW132" s="13" t="s">
        <v>31</v>
      </c>
      <c r="AX132" s="13" t="s">
        <v>83</v>
      </c>
      <c r="AY132" s="245" t="s">
        <v>129</v>
      </c>
    </row>
    <row r="133" s="2" customFormat="1" ht="16.5" customHeight="1">
      <c r="A133" s="37"/>
      <c r="B133" s="38"/>
      <c r="C133" s="217" t="s">
        <v>143</v>
      </c>
      <c r="D133" s="217" t="s">
        <v>132</v>
      </c>
      <c r="E133" s="218" t="s">
        <v>144</v>
      </c>
      <c r="F133" s="219" t="s">
        <v>145</v>
      </c>
      <c r="G133" s="220" t="s">
        <v>146</v>
      </c>
      <c r="H133" s="221">
        <v>463.60000000000002</v>
      </c>
      <c r="I133" s="222"/>
      <c r="J133" s="223">
        <f>ROUND(I133*H133,2)</f>
        <v>0</v>
      </c>
      <c r="K133" s="219" t="s">
        <v>147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137</v>
      </c>
      <c r="AT133" s="228" t="s">
        <v>132</v>
      </c>
      <c r="AU133" s="228" t="s">
        <v>85</v>
      </c>
      <c r="AY133" s="16" t="s">
        <v>129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137</v>
      </c>
      <c r="BM133" s="228" t="s">
        <v>148</v>
      </c>
    </row>
    <row r="134" s="2" customFormat="1">
      <c r="A134" s="37"/>
      <c r="B134" s="38"/>
      <c r="C134" s="39"/>
      <c r="D134" s="230" t="s">
        <v>139</v>
      </c>
      <c r="E134" s="39"/>
      <c r="F134" s="231" t="s">
        <v>149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139</v>
      </c>
      <c r="AU134" s="16" t="s">
        <v>85</v>
      </c>
    </row>
    <row r="135" s="13" customFormat="1">
      <c r="A135" s="13"/>
      <c r="B135" s="235"/>
      <c r="C135" s="236"/>
      <c r="D135" s="230" t="s">
        <v>141</v>
      </c>
      <c r="E135" s="237" t="s">
        <v>1</v>
      </c>
      <c r="F135" s="238" t="s">
        <v>150</v>
      </c>
      <c r="G135" s="236"/>
      <c r="H135" s="239">
        <v>292.80000000000001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141</v>
      </c>
      <c r="AU135" s="245" t="s">
        <v>85</v>
      </c>
      <c r="AV135" s="13" t="s">
        <v>85</v>
      </c>
      <c r="AW135" s="13" t="s">
        <v>31</v>
      </c>
      <c r="AX135" s="13" t="s">
        <v>75</v>
      </c>
      <c r="AY135" s="245" t="s">
        <v>129</v>
      </c>
    </row>
    <row r="136" s="13" customFormat="1">
      <c r="A136" s="13"/>
      <c r="B136" s="235"/>
      <c r="C136" s="236"/>
      <c r="D136" s="230" t="s">
        <v>141</v>
      </c>
      <c r="E136" s="237" t="s">
        <v>1</v>
      </c>
      <c r="F136" s="238" t="s">
        <v>151</v>
      </c>
      <c r="G136" s="236"/>
      <c r="H136" s="239">
        <v>170.80000000000001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141</v>
      </c>
      <c r="AU136" s="245" t="s">
        <v>85</v>
      </c>
      <c r="AV136" s="13" t="s">
        <v>85</v>
      </c>
      <c r="AW136" s="13" t="s">
        <v>31</v>
      </c>
      <c r="AX136" s="13" t="s">
        <v>75</v>
      </c>
      <c r="AY136" s="245" t="s">
        <v>129</v>
      </c>
    </row>
    <row r="137" s="14" customFormat="1">
      <c r="A137" s="14"/>
      <c r="B137" s="246"/>
      <c r="C137" s="247"/>
      <c r="D137" s="230" t="s">
        <v>141</v>
      </c>
      <c r="E137" s="248" t="s">
        <v>1</v>
      </c>
      <c r="F137" s="249" t="s">
        <v>152</v>
      </c>
      <c r="G137" s="247"/>
      <c r="H137" s="250">
        <v>463.60000000000002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141</v>
      </c>
      <c r="AU137" s="256" t="s">
        <v>85</v>
      </c>
      <c r="AV137" s="14" t="s">
        <v>137</v>
      </c>
      <c r="AW137" s="14" t="s">
        <v>31</v>
      </c>
      <c r="AX137" s="14" t="s">
        <v>83</v>
      </c>
      <c r="AY137" s="256" t="s">
        <v>129</v>
      </c>
    </row>
    <row r="138" s="2" customFormat="1" ht="16.5" customHeight="1">
      <c r="A138" s="37"/>
      <c r="B138" s="38"/>
      <c r="C138" s="217" t="s">
        <v>153</v>
      </c>
      <c r="D138" s="217" t="s">
        <v>132</v>
      </c>
      <c r="E138" s="218" t="s">
        <v>154</v>
      </c>
      <c r="F138" s="219" t="s">
        <v>155</v>
      </c>
      <c r="G138" s="220" t="s">
        <v>146</v>
      </c>
      <c r="H138" s="221">
        <v>1738.6110000000001</v>
      </c>
      <c r="I138" s="222"/>
      <c r="J138" s="223">
        <f>ROUND(I138*H138,2)</f>
        <v>0</v>
      </c>
      <c r="K138" s="219" t="s">
        <v>147</v>
      </c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137</v>
      </c>
      <c r="AT138" s="228" t="s">
        <v>132</v>
      </c>
      <c r="AU138" s="228" t="s">
        <v>85</v>
      </c>
      <c r="AY138" s="16" t="s">
        <v>129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137</v>
      </c>
      <c r="BM138" s="228" t="s">
        <v>156</v>
      </c>
    </row>
    <row r="139" s="2" customFormat="1">
      <c r="A139" s="37"/>
      <c r="B139" s="38"/>
      <c r="C139" s="39"/>
      <c r="D139" s="230" t="s">
        <v>139</v>
      </c>
      <c r="E139" s="39"/>
      <c r="F139" s="231" t="s">
        <v>157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139</v>
      </c>
      <c r="AU139" s="16" t="s">
        <v>85</v>
      </c>
    </row>
    <row r="140" s="13" customFormat="1">
      <c r="A140" s="13"/>
      <c r="B140" s="235"/>
      <c r="C140" s="236"/>
      <c r="D140" s="230" t="s">
        <v>141</v>
      </c>
      <c r="E140" s="237" t="s">
        <v>1</v>
      </c>
      <c r="F140" s="238" t="s">
        <v>158</v>
      </c>
      <c r="G140" s="236"/>
      <c r="H140" s="239">
        <v>1647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141</v>
      </c>
      <c r="AU140" s="245" t="s">
        <v>85</v>
      </c>
      <c r="AV140" s="13" t="s">
        <v>85</v>
      </c>
      <c r="AW140" s="13" t="s">
        <v>31</v>
      </c>
      <c r="AX140" s="13" t="s">
        <v>75</v>
      </c>
      <c r="AY140" s="245" t="s">
        <v>129</v>
      </c>
    </row>
    <row r="141" s="13" customFormat="1">
      <c r="A141" s="13"/>
      <c r="B141" s="235"/>
      <c r="C141" s="236"/>
      <c r="D141" s="230" t="s">
        <v>141</v>
      </c>
      <c r="E141" s="237" t="s">
        <v>1</v>
      </c>
      <c r="F141" s="238" t="s">
        <v>159</v>
      </c>
      <c r="G141" s="236"/>
      <c r="H141" s="239">
        <v>39.561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141</v>
      </c>
      <c r="AU141" s="245" t="s">
        <v>85</v>
      </c>
      <c r="AV141" s="13" t="s">
        <v>85</v>
      </c>
      <c r="AW141" s="13" t="s">
        <v>31</v>
      </c>
      <c r="AX141" s="13" t="s">
        <v>75</v>
      </c>
      <c r="AY141" s="245" t="s">
        <v>129</v>
      </c>
    </row>
    <row r="142" s="13" customFormat="1">
      <c r="A142" s="13"/>
      <c r="B142" s="235"/>
      <c r="C142" s="236"/>
      <c r="D142" s="230" t="s">
        <v>141</v>
      </c>
      <c r="E142" s="237" t="s">
        <v>1</v>
      </c>
      <c r="F142" s="238" t="s">
        <v>160</v>
      </c>
      <c r="G142" s="236"/>
      <c r="H142" s="239">
        <v>52.049999999999997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141</v>
      </c>
      <c r="AU142" s="245" t="s">
        <v>85</v>
      </c>
      <c r="AV142" s="13" t="s">
        <v>85</v>
      </c>
      <c r="AW142" s="13" t="s">
        <v>31</v>
      </c>
      <c r="AX142" s="13" t="s">
        <v>75</v>
      </c>
      <c r="AY142" s="245" t="s">
        <v>129</v>
      </c>
    </row>
    <row r="143" s="14" customFormat="1">
      <c r="A143" s="14"/>
      <c r="B143" s="246"/>
      <c r="C143" s="247"/>
      <c r="D143" s="230" t="s">
        <v>141</v>
      </c>
      <c r="E143" s="248" t="s">
        <v>1</v>
      </c>
      <c r="F143" s="249" t="s">
        <v>152</v>
      </c>
      <c r="G143" s="247"/>
      <c r="H143" s="250">
        <v>1738.6109999999999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141</v>
      </c>
      <c r="AU143" s="256" t="s">
        <v>85</v>
      </c>
      <c r="AV143" s="14" t="s">
        <v>137</v>
      </c>
      <c r="AW143" s="14" t="s">
        <v>31</v>
      </c>
      <c r="AX143" s="14" t="s">
        <v>83</v>
      </c>
      <c r="AY143" s="256" t="s">
        <v>129</v>
      </c>
    </row>
    <row r="144" s="2" customFormat="1" ht="16.5" customHeight="1">
      <c r="A144" s="37"/>
      <c r="B144" s="38"/>
      <c r="C144" s="217" t="s">
        <v>161</v>
      </c>
      <c r="D144" s="217" t="s">
        <v>132</v>
      </c>
      <c r="E144" s="218" t="s">
        <v>162</v>
      </c>
      <c r="F144" s="219" t="s">
        <v>163</v>
      </c>
      <c r="G144" s="220" t="s">
        <v>146</v>
      </c>
      <c r="H144" s="221">
        <v>1738.6110000000001</v>
      </c>
      <c r="I144" s="222"/>
      <c r="J144" s="223">
        <f>ROUND(I144*H144,2)</f>
        <v>0</v>
      </c>
      <c r="K144" s="219" t="s">
        <v>147</v>
      </c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137</v>
      </c>
      <c r="AT144" s="228" t="s">
        <v>132</v>
      </c>
      <c r="AU144" s="228" t="s">
        <v>85</v>
      </c>
      <c r="AY144" s="16" t="s">
        <v>129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137</v>
      </c>
      <c r="BM144" s="228" t="s">
        <v>164</v>
      </c>
    </row>
    <row r="145" s="2" customFormat="1">
      <c r="A145" s="37"/>
      <c r="B145" s="38"/>
      <c r="C145" s="39"/>
      <c r="D145" s="230" t="s">
        <v>139</v>
      </c>
      <c r="E145" s="39"/>
      <c r="F145" s="231" t="s">
        <v>165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139</v>
      </c>
      <c r="AU145" s="16" t="s">
        <v>85</v>
      </c>
    </row>
    <row r="146" s="13" customFormat="1">
      <c r="A146" s="13"/>
      <c r="B146" s="235"/>
      <c r="C146" s="236"/>
      <c r="D146" s="230" t="s">
        <v>141</v>
      </c>
      <c r="E146" s="237" t="s">
        <v>1</v>
      </c>
      <c r="F146" s="238" t="s">
        <v>166</v>
      </c>
      <c r="G146" s="236"/>
      <c r="H146" s="239">
        <v>1738.6110000000001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141</v>
      </c>
      <c r="AU146" s="245" t="s">
        <v>85</v>
      </c>
      <c r="AV146" s="13" t="s">
        <v>85</v>
      </c>
      <c r="AW146" s="13" t="s">
        <v>31</v>
      </c>
      <c r="AX146" s="13" t="s">
        <v>83</v>
      </c>
      <c r="AY146" s="245" t="s">
        <v>129</v>
      </c>
    </row>
    <row r="147" s="2" customFormat="1" ht="16.5" customHeight="1">
      <c r="A147" s="37"/>
      <c r="B147" s="38"/>
      <c r="C147" s="217" t="s">
        <v>167</v>
      </c>
      <c r="D147" s="217" t="s">
        <v>132</v>
      </c>
      <c r="E147" s="218" t="s">
        <v>168</v>
      </c>
      <c r="F147" s="219" t="s">
        <v>169</v>
      </c>
      <c r="G147" s="220" t="s">
        <v>146</v>
      </c>
      <c r="H147" s="221">
        <v>127.68000000000001</v>
      </c>
      <c r="I147" s="222"/>
      <c r="J147" s="223">
        <f>ROUND(I147*H147,2)</f>
        <v>0</v>
      </c>
      <c r="K147" s="219" t="s">
        <v>136</v>
      </c>
      <c r="L147" s="43"/>
      <c r="M147" s="224" t="s">
        <v>1</v>
      </c>
      <c r="N147" s="225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137</v>
      </c>
      <c r="AT147" s="228" t="s">
        <v>132</v>
      </c>
      <c r="AU147" s="228" t="s">
        <v>85</v>
      </c>
      <c r="AY147" s="16" t="s">
        <v>129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137</v>
      </c>
      <c r="BM147" s="228" t="s">
        <v>170</v>
      </c>
    </row>
    <row r="148" s="2" customFormat="1">
      <c r="A148" s="37"/>
      <c r="B148" s="38"/>
      <c r="C148" s="39"/>
      <c r="D148" s="230" t="s">
        <v>139</v>
      </c>
      <c r="E148" s="39"/>
      <c r="F148" s="231" t="s">
        <v>171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139</v>
      </c>
      <c r="AU148" s="16" t="s">
        <v>85</v>
      </c>
    </row>
    <row r="149" s="13" customFormat="1">
      <c r="A149" s="13"/>
      <c r="B149" s="235"/>
      <c r="C149" s="236"/>
      <c r="D149" s="230" t="s">
        <v>141</v>
      </c>
      <c r="E149" s="237" t="s">
        <v>1</v>
      </c>
      <c r="F149" s="238" t="s">
        <v>172</v>
      </c>
      <c r="G149" s="236"/>
      <c r="H149" s="239">
        <v>127.68000000000001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141</v>
      </c>
      <c r="AU149" s="245" t="s">
        <v>85</v>
      </c>
      <c r="AV149" s="13" t="s">
        <v>85</v>
      </c>
      <c r="AW149" s="13" t="s">
        <v>31</v>
      </c>
      <c r="AX149" s="13" t="s">
        <v>83</v>
      </c>
      <c r="AY149" s="245" t="s">
        <v>129</v>
      </c>
    </row>
    <row r="150" s="2" customFormat="1" ht="16.5" customHeight="1">
      <c r="A150" s="37"/>
      <c r="B150" s="38"/>
      <c r="C150" s="217" t="s">
        <v>173</v>
      </c>
      <c r="D150" s="217" t="s">
        <v>132</v>
      </c>
      <c r="E150" s="218" t="s">
        <v>174</v>
      </c>
      <c r="F150" s="219" t="s">
        <v>175</v>
      </c>
      <c r="G150" s="220" t="s">
        <v>176</v>
      </c>
      <c r="H150" s="221">
        <v>915.60000000000002</v>
      </c>
      <c r="I150" s="222"/>
      <c r="J150" s="223">
        <f>ROUND(I150*H150,2)</f>
        <v>0</v>
      </c>
      <c r="K150" s="219" t="s">
        <v>147</v>
      </c>
      <c r="L150" s="43"/>
      <c r="M150" s="224" t="s">
        <v>1</v>
      </c>
      <c r="N150" s="225" t="s">
        <v>40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137</v>
      </c>
      <c r="AT150" s="228" t="s">
        <v>132</v>
      </c>
      <c r="AU150" s="228" t="s">
        <v>85</v>
      </c>
      <c r="AY150" s="16" t="s">
        <v>129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83</v>
      </c>
      <c r="BK150" s="229">
        <f>ROUND(I150*H150,2)</f>
        <v>0</v>
      </c>
      <c r="BL150" s="16" t="s">
        <v>137</v>
      </c>
      <c r="BM150" s="228" t="s">
        <v>177</v>
      </c>
    </row>
    <row r="151" s="2" customFormat="1">
      <c r="A151" s="37"/>
      <c r="B151" s="38"/>
      <c r="C151" s="39"/>
      <c r="D151" s="230" t="s">
        <v>139</v>
      </c>
      <c r="E151" s="39"/>
      <c r="F151" s="231" t="s">
        <v>178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139</v>
      </c>
      <c r="AU151" s="16" t="s">
        <v>85</v>
      </c>
    </row>
    <row r="152" s="13" customFormat="1">
      <c r="A152" s="13"/>
      <c r="B152" s="235"/>
      <c r="C152" s="236"/>
      <c r="D152" s="230" t="s">
        <v>141</v>
      </c>
      <c r="E152" s="237" t="s">
        <v>1</v>
      </c>
      <c r="F152" s="238" t="s">
        <v>179</v>
      </c>
      <c r="G152" s="236"/>
      <c r="H152" s="239">
        <v>915.60000000000002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141</v>
      </c>
      <c r="AU152" s="245" t="s">
        <v>85</v>
      </c>
      <c r="AV152" s="13" t="s">
        <v>85</v>
      </c>
      <c r="AW152" s="13" t="s">
        <v>31</v>
      </c>
      <c r="AX152" s="13" t="s">
        <v>83</v>
      </c>
      <c r="AY152" s="245" t="s">
        <v>129</v>
      </c>
    </row>
    <row r="153" s="2" customFormat="1" ht="21.75" customHeight="1">
      <c r="A153" s="37"/>
      <c r="B153" s="38"/>
      <c r="C153" s="217" t="s">
        <v>180</v>
      </c>
      <c r="D153" s="217" t="s">
        <v>132</v>
      </c>
      <c r="E153" s="218" t="s">
        <v>181</v>
      </c>
      <c r="F153" s="219" t="s">
        <v>182</v>
      </c>
      <c r="G153" s="220" t="s">
        <v>146</v>
      </c>
      <c r="H153" s="221">
        <v>1574.009</v>
      </c>
      <c r="I153" s="222"/>
      <c r="J153" s="223">
        <f>ROUND(I153*H153,2)</f>
        <v>0</v>
      </c>
      <c r="K153" s="219" t="s">
        <v>136</v>
      </c>
      <c r="L153" s="43"/>
      <c r="M153" s="224" t="s">
        <v>1</v>
      </c>
      <c r="N153" s="225" t="s">
        <v>40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137</v>
      </c>
      <c r="AT153" s="228" t="s">
        <v>132</v>
      </c>
      <c r="AU153" s="228" t="s">
        <v>85</v>
      </c>
      <c r="AY153" s="16" t="s">
        <v>129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83</v>
      </c>
      <c r="BK153" s="229">
        <f>ROUND(I153*H153,2)</f>
        <v>0</v>
      </c>
      <c r="BL153" s="16" t="s">
        <v>137</v>
      </c>
      <c r="BM153" s="228" t="s">
        <v>183</v>
      </c>
    </row>
    <row r="154" s="2" customFormat="1">
      <c r="A154" s="37"/>
      <c r="B154" s="38"/>
      <c r="C154" s="39"/>
      <c r="D154" s="230" t="s">
        <v>139</v>
      </c>
      <c r="E154" s="39"/>
      <c r="F154" s="231" t="s">
        <v>184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139</v>
      </c>
      <c r="AU154" s="16" t="s">
        <v>85</v>
      </c>
    </row>
    <row r="155" s="13" customFormat="1">
      <c r="A155" s="13"/>
      <c r="B155" s="235"/>
      <c r="C155" s="236"/>
      <c r="D155" s="230" t="s">
        <v>141</v>
      </c>
      <c r="E155" s="237" t="s">
        <v>1</v>
      </c>
      <c r="F155" s="238" t="s">
        <v>185</v>
      </c>
      <c r="G155" s="236"/>
      <c r="H155" s="239">
        <v>1574.009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141</v>
      </c>
      <c r="AU155" s="245" t="s">
        <v>85</v>
      </c>
      <c r="AV155" s="13" t="s">
        <v>85</v>
      </c>
      <c r="AW155" s="13" t="s">
        <v>31</v>
      </c>
      <c r="AX155" s="13" t="s">
        <v>83</v>
      </c>
      <c r="AY155" s="245" t="s">
        <v>129</v>
      </c>
    </row>
    <row r="156" s="2" customFormat="1" ht="24.15" customHeight="1">
      <c r="A156" s="37"/>
      <c r="B156" s="38"/>
      <c r="C156" s="217" t="s">
        <v>186</v>
      </c>
      <c r="D156" s="217" t="s">
        <v>132</v>
      </c>
      <c r="E156" s="218" t="s">
        <v>187</v>
      </c>
      <c r="F156" s="219" t="s">
        <v>188</v>
      </c>
      <c r="G156" s="220" t="s">
        <v>146</v>
      </c>
      <c r="H156" s="221">
        <v>9444.0540000000001</v>
      </c>
      <c r="I156" s="222"/>
      <c r="J156" s="223">
        <f>ROUND(I156*H156,2)</f>
        <v>0</v>
      </c>
      <c r="K156" s="219" t="s">
        <v>136</v>
      </c>
      <c r="L156" s="43"/>
      <c r="M156" s="224" t="s">
        <v>1</v>
      </c>
      <c r="N156" s="225" t="s">
        <v>40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137</v>
      </c>
      <c r="AT156" s="228" t="s">
        <v>132</v>
      </c>
      <c r="AU156" s="228" t="s">
        <v>85</v>
      </c>
      <c r="AY156" s="16" t="s">
        <v>129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137</v>
      </c>
      <c r="BM156" s="228" t="s">
        <v>189</v>
      </c>
    </row>
    <row r="157" s="2" customFormat="1">
      <c r="A157" s="37"/>
      <c r="B157" s="38"/>
      <c r="C157" s="39"/>
      <c r="D157" s="230" t="s">
        <v>139</v>
      </c>
      <c r="E157" s="39"/>
      <c r="F157" s="231" t="s">
        <v>190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139</v>
      </c>
      <c r="AU157" s="16" t="s">
        <v>85</v>
      </c>
    </row>
    <row r="158" s="13" customFormat="1">
      <c r="A158" s="13"/>
      <c r="B158" s="235"/>
      <c r="C158" s="236"/>
      <c r="D158" s="230" t="s">
        <v>141</v>
      </c>
      <c r="E158" s="237" t="s">
        <v>1</v>
      </c>
      <c r="F158" s="238" t="s">
        <v>191</v>
      </c>
      <c r="G158" s="236"/>
      <c r="H158" s="239">
        <v>9444.0540000000001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141</v>
      </c>
      <c r="AU158" s="245" t="s">
        <v>85</v>
      </c>
      <c r="AV158" s="13" t="s">
        <v>85</v>
      </c>
      <c r="AW158" s="13" t="s">
        <v>31</v>
      </c>
      <c r="AX158" s="13" t="s">
        <v>83</v>
      </c>
      <c r="AY158" s="245" t="s">
        <v>129</v>
      </c>
    </row>
    <row r="159" s="2" customFormat="1" ht="16.5" customHeight="1">
      <c r="A159" s="37"/>
      <c r="B159" s="38"/>
      <c r="C159" s="217" t="s">
        <v>192</v>
      </c>
      <c r="D159" s="217" t="s">
        <v>132</v>
      </c>
      <c r="E159" s="218" t="s">
        <v>193</v>
      </c>
      <c r="F159" s="219" t="s">
        <v>194</v>
      </c>
      <c r="G159" s="220" t="s">
        <v>146</v>
      </c>
      <c r="H159" s="221">
        <v>1574.009</v>
      </c>
      <c r="I159" s="222"/>
      <c r="J159" s="223">
        <f>ROUND(I159*H159,2)</f>
        <v>0</v>
      </c>
      <c r="K159" s="219" t="s">
        <v>147</v>
      </c>
      <c r="L159" s="43"/>
      <c r="M159" s="224" t="s">
        <v>1</v>
      </c>
      <c r="N159" s="225" t="s">
        <v>40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137</v>
      </c>
      <c r="AT159" s="228" t="s">
        <v>132</v>
      </c>
      <c r="AU159" s="228" t="s">
        <v>85</v>
      </c>
      <c r="AY159" s="16" t="s">
        <v>129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83</v>
      </c>
      <c r="BK159" s="229">
        <f>ROUND(I159*H159,2)</f>
        <v>0</v>
      </c>
      <c r="BL159" s="16" t="s">
        <v>137</v>
      </c>
      <c r="BM159" s="228" t="s">
        <v>195</v>
      </c>
    </row>
    <row r="160" s="2" customFormat="1">
      <c r="A160" s="37"/>
      <c r="B160" s="38"/>
      <c r="C160" s="39"/>
      <c r="D160" s="230" t="s">
        <v>139</v>
      </c>
      <c r="E160" s="39"/>
      <c r="F160" s="231" t="s">
        <v>196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139</v>
      </c>
      <c r="AU160" s="16" t="s">
        <v>85</v>
      </c>
    </row>
    <row r="161" s="13" customFormat="1">
      <c r="A161" s="13"/>
      <c r="B161" s="235"/>
      <c r="C161" s="236"/>
      <c r="D161" s="230" t="s">
        <v>141</v>
      </c>
      <c r="E161" s="237" t="s">
        <v>1</v>
      </c>
      <c r="F161" s="238" t="s">
        <v>197</v>
      </c>
      <c r="G161" s="236"/>
      <c r="H161" s="239">
        <v>1574.009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141</v>
      </c>
      <c r="AU161" s="245" t="s">
        <v>85</v>
      </c>
      <c r="AV161" s="13" t="s">
        <v>85</v>
      </c>
      <c r="AW161" s="13" t="s">
        <v>31</v>
      </c>
      <c r="AX161" s="13" t="s">
        <v>83</v>
      </c>
      <c r="AY161" s="245" t="s">
        <v>129</v>
      </c>
    </row>
    <row r="162" s="2" customFormat="1" ht="16.5" customHeight="1">
      <c r="A162" s="37"/>
      <c r="B162" s="38"/>
      <c r="C162" s="217" t="s">
        <v>198</v>
      </c>
      <c r="D162" s="217" t="s">
        <v>132</v>
      </c>
      <c r="E162" s="218" t="s">
        <v>199</v>
      </c>
      <c r="F162" s="219" t="s">
        <v>200</v>
      </c>
      <c r="G162" s="220" t="s">
        <v>146</v>
      </c>
      <c r="H162" s="221">
        <v>393.50200000000001</v>
      </c>
      <c r="I162" s="222"/>
      <c r="J162" s="223">
        <f>ROUND(I162*H162,2)</f>
        <v>0</v>
      </c>
      <c r="K162" s="219" t="s">
        <v>201</v>
      </c>
      <c r="L162" s="43"/>
      <c r="M162" s="224" t="s">
        <v>1</v>
      </c>
      <c r="N162" s="225" t="s">
        <v>40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137</v>
      </c>
      <c r="AT162" s="228" t="s">
        <v>132</v>
      </c>
      <c r="AU162" s="228" t="s">
        <v>85</v>
      </c>
      <c r="AY162" s="16" t="s">
        <v>129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83</v>
      </c>
      <c r="BK162" s="229">
        <f>ROUND(I162*H162,2)</f>
        <v>0</v>
      </c>
      <c r="BL162" s="16" t="s">
        <v>137</v>
      </c>
      <c r="BM162" s="228" t="s">
        <v>202</v>
      </c>
    </row>
    <row r="163" s="2" customFormat="1">
      <c r="A163" s="37"/>
      <c r="B163" s="38"/>
      <c r="C163" s="39"/>
      <c r="D163" s="230" t="s">
        <v>139</v>
      </c>
      <c r="E163" s="39"/>
      <c r="F163" s="231" t="s">
        <v>203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139</v>
      </c>
      <c r="AU163" s="16" t="s">
        <v>85</v>
      </c>
    </row>
    <row r="164" s="13" customFormat="1">
      <c r="A164" s="13"/>
      <c r="B164" s="235"/>
      <c r="C164" s="236"/>
      <c r="D164" s="230" t="s">
        <v>141</v>
      </c>
      <c r="E164" s="237" t="s">
        <v>1</v>
      </c>
      <c r="F164" s="238" t="s">
        <v>204</v>
      </c>
      <c r="G164" s="236"/>
      <c r="H164" s="239">
        <v>393.50200000000001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141</v>
      </c>
      <c r="AU164" s="245" t="s">
        <v>85</v>
      </c>
      <c r="AV164" s="13" t="s">
        <v>85</v>
      </c>
      <c r="AW164" s="13" t="s">
        <v>31</v>
      </c>
      <c r="AX164" s="13" t="s">
        <v>83</v>
      </c>
      <c r="AY164" s="245" t="s">
        <v>129</v>
      </c>
    </row>
    <row r="165" s="2" customFormat="1" ht="16.5" customHeight="1">
      <c r="A165" s="37"/>
      <c r="B165" s="38"/>
      <c r="C165" s="217" t="s">
        <v>205</v>
      </c>
      <c r="D165" s="217" t="s">
        <v>132</v>
      </c>
      <c r="E165" s="218" t="s">
        <v>206</v>
      </c>
      <c r="F165" s="219" t="s">
        <v>207</v>
      </c>
      <c r="G165" s="220" t="s">
        <v>146</v>
      </c>
      <c r="H165" s="221">
        <v>393.50200000000001</v>
      </c>
      <c r="I165" s="222"/>
      <c r="J165" s="223">
        <f>ROUND(I165*H165,2)</f>
        <v>0</v>
      </c>
      <c r="K165" s="219" t="s">
        <v>147</v>
      </c>
      <c r="L165" s="43"/>
      <c r="M165" s="224" t="s">
        <v>1</v>
      </c>
      <c r="N165" s="225" t="s">
        <v>40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137</v>
      </c>
      <c r="AT165" s="228" t="s">
        <v>132</v>
      </c>
      <c r="AU165" s="228" t="s">
        <v>85</v>
      </c>
      <c r="AY165" s="16" t="s">
        <v>129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83</v>
      </c>
      <c r="BK165" s="229">
        <f>ROUND(I165*H165,2)</f>
        <v>0</v>
      </c>
      <c r="BL165" s="16" t="s">
        <v>137</v>
      </c>
      <c r="BM165" s="228" t="s">
        <v>208</v>
      </c>
    </row>
    <row r="166" s="2" customFormat="1">
      <c r="A166" s="37"/>
      <c r="B166" s="38"/>
      <c r="C166" s="39"/>
      <c r="D166" s="230" t="s">
        <v>139</v>
      </c>
      <c r="E166" s="39"/>
      <c r="F166" s="231" t="s">
        <v>209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139</v>
      </c>
      <c r="AU166" s="16" t="s">
        <v>85</v>
      </c>
    </row>
    <row r="167" s="13" customFormat="1">
      <c r="A167" s="13"/>
      <c r="B167" s="235"/>
      <c r="C167" s="236"/>
      <c r="D167" s="230" t="s">
        <v>141</v>
      </c>
      <c r="E167" s="237" t="s">
        <v>1</v>
      </c>
      <c r="F167" s="238" t="s">
        <v>210</v>
      </c>
      <c r="G167" s="236"/>
      <c r="H167" s="239">
        <v>393.50200000000001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141</v>
      </c>
      <c r="AU167" s="245" t="s">
        <v>85</v>
      </c>
      <c r="AV167" s="13" t="s">
        <v>85</v>
      </c>
      <c r="AW167" s="13" t="s">
        <v>31</v>
      </c>
      <c r="AX167" s="13" t="s">
        <v>83</v>
      </c>
      <c r="AY167" s="245" t="s">
        <v>129</v>
      </c>
    </row>
    <row r="168" s="2" customFormat="1" ht="16.5" customHeight="1">
      <c r="A168" s="37"/>
      <c r="B168" s="38"/>
      <c r="C168" s="217" t="s">
        <v>211</v>
      </c>
      <c r="D168" s="217" t="s">
        <v>132</v>
      </c>
      <c r="E168" s="218" t="s">
        <v>212</v>
      </c>
      <c r="F168" s="219" t="s">
        <v>213</v>
      </c>
      <c r="G168" s="220" t="s">
        <v>214</v>
      </c>
      <c r="H168" s="221">
        <v>1574.009</v>
      </c>
      <c r="I168" s="222"/>
      <c r="J168" s="223">
        <f>ROUND(I168*H168,2)</f>
        <v>0</v>
      </c>
      <c r="K168" s="219" t="s">
        <v>136</v>
      </c>
      <c r="L168" s="43"/>
      <c r="M168" s="224" t="s">
        <v>1</v>
      </c>
      <c r="N168" s="225" t="s">
        <v>40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137</v>
      </c>
      <c r="AT168" s="228" t="s">
        <v>132</v>
      </c>
      <c r="AU168" s="228" t="s">
        <v>85</v>
      </c>
      <c r="AY168" s="16" t="s">
        <v>129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83</v>
      </c>
      <c r="BK168" s="229">
        <f>ROUND(I168*H168,2)</f>
        <v>0</v>
      </c>
      <c r="BL168" s="16" t="s">
        <v>137</v>
      </c>
      <c r="BM168" s="228" t="s">
        <v>215</v>
      </c>
    </row>
    <row r="169" s="2" customFormat="1">
      <c r="A169" s="37"/>
      <c r="B169" s="38"/>
      <c r="C169" s="39"/>
      <c r="D169" s="230" t="s">
        <v>139</v>
      </c>
      <c r="E169" s="39"/>
      <c r="F169" s="231" t="s">
        <v>216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139</v>
      </c>
      <c r="AU169" s="16" t="s">
        <v>85</v>
      </c>
    </row>
    <row r="170" s="13" customFormat="1">
      <c r="A170" s="13"/>
      <c r="B170" s="235"/>
      <c r="C170" s="236"/>
      <c r="D170" s="230" t="s">
        <v>141</v>
      </c>
      <c r="E170" s="237" t="s">
        <v>1</v>
      </c>
      <c r="F170" s="238" t="s">
        <v>197</v>
      </c>
      <c r="G170" s="236"/>
      <c r="H170" s="239">
        <v>1574.009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141</v>
      </c>
      <c r="AU170" s="245" t="s">
        <v>85</v>
      </c>
      <c r="AV170" s="13" t="s">
        <v>85</v>
      </c>
      <c r="AW170" s="13" t="s">
        <v>31</v>
      </c>
      <c r="AX170" s="13" t="s">
        <v>83</v>
      </c>
      <c r="AY170" s="245" t="s">
        <v>129</v>
      </c>
    </row>
    <row r="171" s="2" customFormat="1" ht="16.5" customHeight="1">
      <c r="A171" s="37"/>
      <c r="B171" s="38"/>
      <c r="C171" s="217" t="s">
        <v>217</v>
      </c>
      <c r="D171" s="217" t="s">
        <v>132</v>
      </c>
      <c r="E171" s="218" t="s">
        <v>218</v>
      </c>
      <c r="F171" s="219" t="s">
        <v>219</v>
      </c>
      <c r="G171" s="220" t="s">
        <v>176</v>
      </c>
      <c r="H171" s="221">
        <v>915.60000000000002</v>
      </c>
      <c r="I171" s="222"/>
      <c r="J171" s="223">
        <f>ROUND(I171*H171,2)</f>
        <v>0</v>
      </c>
      <c r="K171" s="219" t="s">
        <v>147</v>
      </c>
      <c r="L171" s="43"/>
      <c r="M171" s="224" t="s">
        <v>1</v>
      </c>
      <c r="N171" s="225" t="s">
        <v>40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137</v>
      </c>
      <c r="AT171" s="228" t="s">
        <v>132</v>
      </c>
      <c r="AU171" s="228" t="s">
        <v>85</v>
      </c>
      <c r="AY171" s="16" t="s">
        <v>129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137</v>
      </c>
      <c r="BM171" s="228" t="s">
        <v>220</v>
      </c>
    </row>
    <row r="172" s="2" customFormat="1">
      <c r="A172" s="37"/>
      <c r="B172" s="38"/>
      <c r="C172" s="39"/>
      <c r="D172" s="230" t="s">
        <v>139</v>
      </c>
      <c r="E172" s="39"/>
      <c r="F172" s="231" t="s">
        <v>221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139</v>
      </c>
      <c r="AU172" s="16" t="s">
        <v>85</v>
      </c>
    </row>
    <row r="173" s="13" customFormat="1">
      <c r="A173" s="13"/>
      <c r="B173" s="235"/>
      <c r="C173" s="236"/>
      <c r="D173" s="230" t="s">
        <v>141</v>
      </c>
      <c r="E173" s="237" t="s">
        <v>1</v>
      </c>
      <c r="F173" s="238" t="s">
        <v>222</v>
      </c>
      <c r="G173" s="236"/>
      <c r="H173" s="239">
        <v>915.60000000000002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141</v>
      </c>
      <c r="AU173" s="245" t="s">
        <v>85</v>
      </c>
      <c r="AV173" s="13" t="s">
        <v>85</v>
      </c>
      <c r="AW173" s="13" t="s">
        <v>31</v>
      </c>
      <c r="AX173" s="13" t="s">
        <v>83</v>
      </c>
      <c r="AY173" s="245" t="s">
        <v>129</v>
      </c>
    </row>
    <row r="174" s="2" customFormat="1" ht="16.5" customHeight="1">
      <c r="A174" s="37"/>
      <c r="B174" s="38"/>
      <c r="C174" s="257" t="s">
        <v>7</v>
      </c>
      <c r="D174" s="257" t="s">
        <v>223</v>
      </c>
      <c r="E174" s="258" t="s">
        <v>224</v>
      </c>
      <c r="F174" s="259" t="s">
        <v>225</v>
      </c>
      <c r="G174" s="260" t="s">
        <v>214</v>
      </c>
      <c r="H174" s="261">
        <v>503.57999999999998</v>
      </c>
      <c r="I174" s="262"/>
      <c r="J174" s="263">
        <f>ROUND(I174*H174,2)</f>
        <v>0</v>
      </c>
      <c r="K174" s="259" t="s">
        <v>147</v>
      </c>
      <c r="L174" s="264"/>
      <c r="M174" s="265" t="s">
        <v>1</v>
      </c>
      <c r="N174" s="266" t="s">
        <v>40</v>
      </c>
      <c r="O174" s="90"/>
      <c r="P174" s="226">
        <f>O174*H174</f>
        <v>0</v>
      </c>
      <c r="Q174" s="226">
        <v>1</v>
      </c>
      <c r="R174" s="226">
        <f>Q174*H174</f>
        <v>503.57999999999998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161</v>
      </c>
      <c r="AT174" s="228" t="s">
        <v>223</v>
      </c>
      <c r="AU174" s="228" t="s">
        <v>85</v>
      </c>
      <c r="AY174" s="16" t="s">
        <v>129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83</v>
      </c>
      <c r="BK174" s="229">
        <f>ROUND(I174*H174,2)</f>
        <v>0</v>
      </c>
      <c r="BL174" s="16" t="s">
        <v>137</v>
      </c>
      <c r="BM174" s="228" t="s">
        <v>226</v>
      </c>
    </row>
    <row r="175" s="2" customFormat="1">
      <c r="A175" s="37"/>
      <c r="B175" s="38"/>
      <c r="C175" s="39"/>
      <c r="D175" s="230" t="s">
        <v>139</v>
      </c>
      <c r="E175" s="39"/>
      <c r="F175" s="231" t="s">
        <v>227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139</v>
      </c>
      <c r="AU175" s="16" t="s">
        <v>85</v>
      </c>
    </row>
    <row r="176" s="13" customFormat="1">
      <c r="A176" s="13"/>
      <c r="B176" s="235"/>
      <c r="C176" s="236"/>
      <c r="D176" s="230" t="s">
        <v>141</v>
      </c>
      <c r="E176" s="237" t="s">
        <v>1</v>
      </c>
      <c r="F176" s="238" t="s">
        <v>228</v>
      </c>
      <c r="G176" s="236"/>
      <c r="H176" s="239">
        <v>503.57999999999998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141</v>
      </c>
      <c r="AU176" s="245" t="s">
        <v>85</v>
      </c>
      <c r="AV176" s="13" t="s">
        <v>85</v>
      </c>
      <c r="AW176" s="13" t="s">
        <v>31</v>
      </c>
      <c r="AX176" s="13" t="s">
        <v>83</v>
      </c>
      <c r="AY176" s="245" t="s">
        <v>129</v>
      </c>
    </row>
    <row r="177" s="2" customFormat="1" ht="21.75" customHeight="1">
      <c r="A177" s="37"/>
      <c r="B177" s="38"/>
      <c r="C177" s="217" t="s">
        <v>229</v>
      </c>
      <c r="D177" s="217" t="s">
        <v>132</v>
      </c>
      <c r="E177" s="218" t="s">
        <v>230</v>
      </c>
      <c r="F177" s="219" t="s">
        <v>231</v>
      </c>
      <c r="G177" s="220" t="s">
        <v>146</v>
      </c>
      <c r="H177" s="221">
        <v>58</v>
      </c>
      <c r="I177" s="222"/>
      <c r="J177" s="223">
        <f>ROUND(I177*H177,2)</f>
        <v>0</v>
      </c>
      <c r="K177" s="219" t="s">
        <v>136</v>
      </c>
      <c r="L177" s="43"/>
      <c r="M177" s="224" t="s">
        <v>1</v>
      </c>
      <c r="N177" s="225" t="s">
        <v>40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137</v>
      </c>
      <c r="AT177" s="228" t="s">
        <v>132</v>
      </c>
      <c r="AU177" s="228" t="s">
        <v>85</v>
      </c>
      <c r="AY177" s="16" t="s">
        <v>129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83</v>
      </c>
      <c r="BK177" s="229">
        <f>ROUND(I177*H177,2)</f>
        <v>0</v>
      </c>
      <c r="BL177" s="16" t="s">
        <v>137</v>
      </c>
      <c r="BM177" s="228" t="s">
        <v>232</v>
      </c>
    </row>
    <row r="178" s="2" customFormat="1">
      <c r="A178" s="37"/>
      <c r="B178" s="38"/>
      <c r="C178" s="39"/>
      <c r="D178" s="230" t="s">
        <v>139</v>
      </c>
      <c r="E178" s="39"/>
      <c r="F178" s="231" t="s">
        <v>233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139</v>
      </c>
      <c r="AU178" s="16" t="s">
        <v>85</v>
      </c>
    </row>
    <row r="179" s="13" customFormat="1">
      <c r="A179" s="13"/>
      <c r="B179" s="235"/>
      <c r="C179" s="236"/>
      <c r="D179" s="230" t="s">
        <v>141</v>
      </c>
      <c r="E179" s="237" t="s">
        <v>1</v>
      </c>
      <c r="F179" s="238" t="s">
        <v>234</v>
      </c>
      <c r="G179" s="236"/>
      <c r="H179" s="239">
        <v>58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141</v>
      </c>
      <c r="AU179" s="245" t="s">
        <v>85</v>
      </c>
      <c r="AV179" s="13" t="s">
        <v>85</v>
      </c>
      <c r="AW179" s="13" t="s">
        <v>31</v>
      </c>
      <c r="AX179" s="13" t="s">
        <v>83</v>
      </c>
      <c r="AY179" s="245" t="s">
        <v>129</v>
      </c>
    </row>
    <row r="180" s="2" customFormat="1" ht="16.5" customHeight="1">
      <c r="A180" s="37"/>
      <c r="B180" s="38"/>
      <c r="C180" s="257" t="s">
        <v>235</v>
      </c>
      <c r="D180" s="257" t="s">
        <v>223</v>
      </c>
      <c r="E180" s="258" t="s">
        <v>236</v>
      </c>
      <c r="F180" s="259" t="s">
        <v>237</v>
      </c>
      <c r="G180" s="260" t="s">
        <v>214</v>
      </c>
      <c r="H180" s="261">
        <v>255.19999999999999</v>
      </c>
      <c r="I180" s="262"/>
      <c r="J180" s="263">
        <f>ROUND(I180*H180,2)</f>
        <v>0</v>
      </c>
      <c r="K180" s="259" t="s">
        <v>136</v>
      </c>
      <c r="L180" s="264"/>
      <c r="M180" s="265" t="s">
        <v>1</v>
      </c>
      <c r="N180" s="266" t="s">
        <v>40</v>
      </c>
      <c r="O180" s="90"/>
      <c r="P180" s="226">
        <f>O180*H180</f>
        <v>0</v>
      </c>
      <c r="Q180" s="226">
        <v>1</v>
      </c>
      <c r="R180" s="226">
        <f>Q180*H180</f>
        <v>255.19999999999999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161</v>
      </c>
      <c r="AT180" s="228" t="s">
        <v>223</v>
      </c>
      <c r="AU180" s="228" t="s">
        <v>85</v>
      </c>
      <c r="AY180" s="16" t="s">
        <v>129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83</v>
      </c>
      <c r="BK180" s="229">
        <f>ROUND(I180*H180,2)</f>
        <v>0</v>
      </c>
      <c r="BL180" s="16" t="s">
        <v>137</v>
      </c>
      <c r="BM180" s="228" t="s">
        <v>238</v>
      </c>
    </row>
    <row r="181" s="2" customFormat="1">
      <c r="A181" s="37"/>
      <c r="B181" s="38"/>
      <c r="C181" s="39"/>
      <c r="D181" s="230" t="s">
        <v>139</v>
      </c>
      <c r="E181" s="39"/>
      <c r="F181" s="231" t="s">
        <v>237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139</v>
      </c>
      <c r="AU181" s="16" t="s">
        <v>85</v>
      </c>
    </row>
    <row r="182" s="13" customFormat="1">
      <c r="A182" s="13"/>
      <c r="B182" s="235"/>
      <c r="C182" s="236"/>
      <c r="D182" s="230" t="s">
        <v>141</v>
      </c>
      <c r="E182" s="237" t="s">
        <v>1</v>
      </c>
      <c r="F182" s="238" t="s">
        <v>239</v>
      </c>
      <c r="G182" s="236"/>
      <c r="H182" s="239">
        <v>127.59999999999999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141</v>
      </c>
      <c r="AU182" s="245" t="s">
        <v>85</v>
      </c>
      <c r="AV182" s="13" t="s">
        <v>85</v>
      </c>
      <c r="AW182" s="13" t="s">
        <v>31</v>
      </c>
      <c r="AX182" s="13" t="s">
        <v>83</v>
      </c>
      <c r="AY182" s="245" t="s">
        <v>129</v>
      </c>
    </row>
    <row r="183" s="13" customFormat="1">
      <c r="A183" s="13"/>
      <c r="B183" s="235"/>
      <c r="C183" s="236"/>
      <c r="D183" s="230" t="s">
        <v>141</v>
      </c>
      <c r="E183" s="236"/>
      <c r="F183" s="238" t="s">
        <v>240</v>
      </c>
      <c r="G183" s="236"/>
      <c r="H183" s="239">
        <v>255.19999999999999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141</v>
      </c>
      <c r="AU183" s="245" t="s">
        <v>85</v>
      </c>
      <c r="AV183" s="13" t="s">
        <v>85</v>
      </c>
      <c r="AW183" s="13" t="s">
        <v>4</v>
      </c>
      <c r="AX183" s="13" t="s">
        <v>83</v>
      </c>
      <c r="AY183" s="245" t="s">
        <v>129</v>
      </c>
    </row>
    <row r="184" s="2" customFormat="1" ht="16.5" customHeight="1">
      <c r="A184" s="37"/>
      <c r="B184" s="38"/>
      <c r="C184" s="217" t="s">
        <v>241</v>
      </c>
      <c r="D184" s="217" t="s">
        <v>132</v>
      </c>
      <c r="E184" s="218" t="s">
        <v>242</v>
      </c>
      <c r="F184" s="219" t="s">
        <v>243</v>
      </c>
      <c r="G184" s="220" t="s">
        <v>135</v>
      </c>
      <c r="H184" s="221">
        <v>6374.9070000000002</v>
      </c>
      <c r="I184" s="222"/>
      <c r="J184" s="223">
        <f>ROUND(I184*H184,2)</f>
        <v>0</v>
      </c>
      <c r="K184" s="219" t="s">
        <v>147</v>
      </c>
      <c r="L184" s="43"/>
      <c r="M184" s="224" t="s">
        <v>1</v>
      </c>
      <c r="N184" s="225" t="s">
        <v>40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137</v>
      </c>
      <c r="AT184" s="228" t="s">
        <v>132</v>
      </c>
      <c r="AU184" s="228" t="s">
        <v>85</v>
      </c>
      <c r="AY184" s="16" t="s">
        <v>129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83</v>
      </c>
      <c r="BK184" s="229">
        <f>ROUND(I184*H184,2)</f>
        <v>0</v>
      </c>
      <c r="BL184" s="16" t="s">
        <v>137</v>
      </c>
      <c r="BM184" s="228" t="s">
        <v>244</v>
      </c>
    </row>
    <row r="185" s="2" customFormat="1">
      <c r="A185" s="37"/>
      <c r="B185" s="38"/>
      <c r="C185" s="39"/>
      <c r="D185" s="230" t="s">
        <v>139</v>
      </c>
      <c r="E185" s="39"/>
      <c r="F185" s="231" t="s">
        <v>245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139</v>
      </c>
      <c r="AU185" s="16" t="s">
        <v>85</v>
      </c>
    </row>
    <row r="186" s="13" customFormat="1">
      <c r="A186" s="13"/>
      <c r="B186" s="235"/>
      <c r="C186" s="236"/>
      <c r="D186" s="230" t="s">
        <v>141</v>
      </c>
      <c r="E186" s="237" t="s">
        <v>1</v>
      </c>
      <c r="F186" s="238" t="s">
        <v>246</v>
      </c>
      <c r="G186" s="236"/>
      <c r="H186" s="239">
        <v>6374.9070000000002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141</v>
      </c>
      <c r="AU186" s="245" t="s">
        <v>85</v>
      </c>
      <c r="AV186" s="13" t="s">
        <v>85</v>
      </c>
      <c r="AW186" s="13" t="s">
        <v>31</v>
      </c>
      <c r="AX186" s="13" t="s">
        <v>83</v>
      </c>
      <c r="AY186" s="245" t="s">
        <v>129</v>
      </c>
    </row>
    <row r="187" s="2" customFormat="1" ht="16.5" customHeight="1">
      <c r="A187" s="37"/>
      <c r="B187" s="38"/>
      <c r="C187" s="217" t="s">
        <v>247</v>
      </c>
      <c r="D187" s="217" t="s">
        <v>132</v>
      </c>
      <c r="E187" s="218" t="s">
        <v>248</v>
      </c>
      <c r="F187" s="219" t="s">
        <v>249</v>
      </c>
      <c r="G187" s="220" t="s">
        <v>135</v>
      </c>
      <c r="H187" s="221">
        <v>3050</v>
      </c>
      <c r="I187" s="222"/>
      <c r="J187" s="223">
        <f>ROUND(I187*H187,2)</f>
        <v>0</v>
      </c>
      <c r="K187" s="219" t="s">
        <v>147</v>
      </c>
      <c r="L187" s="43"/>
      <c r="M187" s="224" t="s">
        <v>1</v>
      </c>
      <c r="N187" s="225" t="s">
        <v>40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137</v>
      </c>
      <c r="AT187" s="228" t="s">
        <v>132</v>
      </c>
      <c r="AU187" s="228" t="s">
        <v>85</v>
      </c>
      <c r="AY187" s="16" t="s">
        <v>129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83</v>
      </c>
      <c r="BK187" s="229">
        <f>ROUND(I187*H187,2)</f>
        <v>0</v>
      </c>
      <c r="BL187" s="16" t="s">
        <v>137</v>
      </c>
      <c r="BM187" s="228" t="s">
        <v>250</v>
      </c>
    </row>
    <row r="188" s="2" customFormat="1">
      <c r="A188" s="37"/>
      <c r="B188" s="38"/>
      <c r="C188" s="39"/>
      <c r="D188" s="230" t="s">
        <v>139</v>
      </c>
      <c r="E188" s="39"/>
      <c r="F188" s="231" t="s">
        <v>251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139</v>
      </c>
      <c r="AU188" s="16" t="s">
        <v>85</v>
      </c>
    </row>
    <row r="189" s="13" customFormat="1">
      <c r="A189" s="13"/>
      <c r="B189" s="235"/>
      <c r="C189" s="236"/>
      <c r="D189" s="230" t="s">
        <v>141</v>
      </c>
      <c r="E189" s="237" t="s">
        <v>1</v>
      </c>
      <c r="F189" s="238" t="s">
        <v>252</v>
      </c>
      <c r="G189" s="236"/>
      <c r="H189" s="239">
        <v>3050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141</v>
      </c>
      <c r="AU189" s="245" t="s">
        <v>85</v>
      </c>
      <c r="AV189" s="13" t="s">
        <v>85</v>
      </c>
      <c r="AW189" s="13" t="s">
        <v>31</v>
      </c>
      <c r="AX189" s="13" t="s">
        <v>83</v>
      </c>
      <c r="AY189" s="245" t="s">
        <v>129</v>
      </c>
    </row>
    <row r="190" s="2" customFormat="1" ht="16.5" customHeight="1">
      <c r="A190" s="37"/>
      <c r="B190" s="38"/>
      <c r="C190" s="217" t="s">
        <v>253</v>
      </c>
      <c r="D190" s="217" t="s">
        <v>132</v>
      </c>
      <c r="E190" s="218" t="s">
        <v>254</v>
      </c>
      <c r="F190" s="219" t="s">
        <v>255</v>
      </c>
      <c r="G190" s="220" t="s">
        <v>135</v>
      </c>
      <c r="H190" s="221">
        <v>976</v>
      </c>
      <c r="I190" s="222"/>
      <c r="J190" s="223">
        <f>ROUND(I190*H190,2)</f>
        <v>0</v>
      </c>
      <c r="K190" s="219" t="s">
        <v>147</v>
      </c>
      <c r="L190" s="43"/>
      <c r="M190" s="224" t="s">
        <v>1</v>
      </c>
      <c r="N190" s="225" t="s">
        <v>40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137</v>
      </c>
      <c r="AT190" s="228" t="s">
        <v>132</v>
      </c>
      <c r="AU190" s="228" t="s">
        <v>85</v>
      </c>
      <c r="AY190" s="16" t="s">
        <v>129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83</v>
      </c>
      <c r="BK190" s="229">
        <f>ROUND(I190*H190,2)</f>
        <v>0</v>
      </c>
      <c r="BL190" s="16" t="s">
        <v>137</v>
      </c>
      <c r="BM190" s="228" t="s">
        <v>256</v>
      </c>
    </row>
    <row r="191" s="2" customFormat="1">
      <c r="A191" s="37"/>
      <c r="B191" s="38"/>
      <c r="C191" s="39"/>
      <c r="D191" s="230" t="s">
        <v>139</v>
      </c>
      <c r="E191" s="39"/>
      <c r="F191" s="231" t="s">
        <v>257</v>
      </c>
      <c r="G191" s="39"/>
      <c r="H191" s="39"/>
      <c r="I191" s="232"/>
      <c r="J191" s="39"/>
      <c r="K191" s="39"/>
      <c r="L191" s="43"/>
      <c r="M191" s="233"/>
      <c r="N191" s="23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139</v>
      </c>
      <c r="AU191" s="16" t="s">
        <v>85</v>
      </c>
    </row>
    <row r="192" s="13" customFormat="1">
      <c r="A192" s="13"/>
      <c r="B192" s="235"/>
      <c r="C192" s="236"/>
      <c r="D192" s="230" t="s">
        <v>141</v>
      </c>
      <c r="E192" s="237" t="s">
        <v>1</v>
      </c>
      <c r="F192" s="238" t="s">
        <v>258</v>
      </c>
      <c r="G192" s="236"/>
      <c r="H192" s="239">
        <v>976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141</v>
      </c>
      <c r="AU192" s="245" t="s">
        <v>85</v>
      </c>
      <c r="AV192" s="13" t="s">
        <v>85</v>
      </c>
      <c r="AW192" s="13" t="s">
        <v>31</v>
      </c>
      <c r="AX192" s="13" t="s">
        <v>83</v>
      </c>
      <c r="AY192" s="245" t="s">
        <v>129</v>
      </c>
    </row>
    <row r="193" s="2" customFormat="1" ht="16.5" customHeight="1">
      <c r="A193" s="37"/>
      <c r="B193" s="38"/>
      <c r="C193" s="217" t="s">
        <v>259</v>
      </c>
      <c r="D193" s="217" t="s">
        <v>132</v>
      </c>
      <c r="E193" s="218" t="s">
        <v>260</v>
      </c>
      <c r="F193" s="219" t="s">
        <v>261</v>
      </c>
      <c r="G193" s="220" t="s">
        <v>135</v>
      </c>
      <c r="H193" s="221">
        <v>1075.2000000000001</v>
      </c>
      <c r="I193" s="222"/>
      <c r="J193" s="223">
        <f>ROUND(I193*H193,2)</f>
        <v>0</v>
      </c>
      <c r="K193" s="219" t="s">
        <v>147</v>
      </c>
      <c r="L193" s="43"/>
      <c r="M193" s="224" t="s">
        <v>1</v>
      </c>
      <c r="N193" s="225" t="s">
        <v>40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137</v>
      </c>
      <c r="AT193" s="228" t="s">
        <v>132</v>
      </c>
      <c r="AU193" s="228" t="s">
        <v>85</v>
      </c>
      <c r="AY193" s="16" t="s">
        <v>129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83</v>
      </c>
      <c r="BK193" s="229">
        <f>ROUND(I193*H193,2)</f>
        <v>0</v>
      </c>
      <c r="BL193" s="16" t="s">
        <v>137</v>
      </c>
      <c r="BM193" s="228" t="s">
        <v>262</v>
      </c>
    </row>
    <row r="194" s="2" customFormat="1">
      <c r="A194" s="37"/>
      <c r="B194" s="38"/>
      <c r="C194" s="39"/>
      <c r="D194" s="230" t="s">
        <v>139</v>
      </c>
      <c r="E194" s="39"/>
      <c r="F194" s="231" t="s">
        <v>263</v>
      </c>
      <c r="G194" s="39"/>
      <c r="H194" s="39"/>
      <c r="I194" s="232"/>
      <c r="J194" s="39"/>
      <c r="K194" s="39"/>
      <c r="L194" s="43"/>
      <c r="M194" s="233"/>
      <c r="N194" s="23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139</v>
      </c>
      <c r="AU194" s="16" t="s">
        <v>85</v>
      </c>
    </row>
    <row r="195" s="13" customFormat="1">
      <c r="A195" s="13"/>
      <c r="B195" s="235"/>
      <c r="C195" s="236"/>
      <c r="D195" s="230" t="s">
        <v>141</v>
      </c>
      <c r="E195" s="237" t="s">
        <v>1</v>
      </c>
      <c r="F195" s="238" t="s">
        <v>264</v>
      </c>
      <c r="G195" s="236"/>
      <c r="H195" s="239">
        <v>1075.2000000000001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141</v>
      </c>
      <c r="AU195" s="245" t="s">
        <v>85</v>
      </c>
      <c r="AV195" s="13" t="s">
        <v>85</v>
      </c>
      <c r="AW195" s="13" t="s">
        <v>31</v>
      </c>
      <c r="AX195" s="13" t="s">
        <v>83</v>
      </c>
      <c r="AY195" s="245" t="s">
        <v>129</v>
      </c>
    </row>
    <row r="196" s="12" customFormat="1" ht="22.8" customHeight="1">
      <c r="A196" s="12"/>
      <c r="B196" s="201"/>
      <c r="C196" s="202"/>
      <c r="D196" s="203" t="s">
        <v>74</v>
      </c>
      <c r="E196" s="215" t="s">
        <v>85</v>
      </c>
      <c r="F196" s="215" t="s">
        <v>265</v>
      </c>
      <c r="G196" s="202"/>
      <c r="H196" s="202"/>
      <c r="I196" s="205"/>
      <c r="J196" s="216">
        <f>BK196</f>
        <v>0</v>
      </c>
      <c r="K196" s="202"/>
      <c r="L196" s="207"/>
      <c r="M196" s="208"/>
      <c r="N196" s="209"/>
      <c r="O196" s="209"/>
      <c r="P196" s="210">
        <f>SUM(P197:P244)</f>
        <v>0</v>
      </c>
      <c r="Q196" s="209"/>
      <c r="R196" s="210">
        <f>SUM(R197:R244)</f>
        <v>235.50489650099999</v>
      </c>
      <c r="S196" s="209"/>
      <c r="T196" s="211">
        <f>SUM(T197:T244)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83</v>
      </c>
      <c r="AT196" s="213" t="s">
        <v>74</v>
      </c>
      <c r="AU196" s="213" t="s">
        <v>83</v>
      </c>
      <c r="AY196" s="212" t="s">
        <v>129</v>
      </c>
      <c r="BK196" s="214">
        <f>SUM(BK197:BK244)</f>
        <v>0</v>
      </c>
    </row>
    <row r="197" s="2" customFormat="1" ht="16.5" customHeight="1">
      <c r="A197" s="37"/>
      <c r="B197" s="38"/>
      <c r="C197" s="217" t="s">
        <v>266</v>
      </c>
      <c r="D197" s="217" t="s">
        <v>132</v>
      </c>
      <c r="E197" s="218" t="s">
        <v>267</v>
      </c>
      <c r="F197" s="219" t="s">
        <v>268</v>
      </c>
      <c r="G197" s="220" t="s">
        <v>135</v>
      </c>
      <c r="H197" s="221">
        <v>2266.1100000000001</v>
      </c>
      <c r="I197" s="222"/>
      <c r="J197" s="223">
        <f>ROUND(I197*H197,2)</f>
        <v>0</v>
      </c>
      <c r="K197" s="219" t="s">
        <v>136</v>
      </c>
      <c r="L197" s="43"/>
      <c r="M197" s="224" t="s">
        <v>1</v>
      </c>
      <c r="N197" s="225" t="s">
        <v>40</v>
      </c>
      <c r="O197" s="90"/>
      <c r="P197" s="226">
        <f>O197*H197</f>
        <v>0</v>
      </c>
      <c r="Q197" s="226">
        <v>0.00016694</v>
      </c>
      <c r="R197" s="226">
        <f>Q197*H197</f>
        <v>0.37830440339999999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137</v>
      </c>
      <c r="AT197" s="228" t="s">
        <v>132</v>
      </c>
      <c r="AU197" s="228" t="s">
        <v>85</v>
      </c>
      <c r="AY197" s="16" t="s">
        <v>129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83</v>
      </c>
      <c r="BK197" s="229">
        <f>ROUND(I197*H197,2)</f>
        <v>0</v>
      </c>
      <c r="BL197" s="16" t="s">
        <v>137</v>
      </c>
      <c r="BM197" s="228" t="s">
        <v>269</v>
      </c>
    </row>
    <row r="198" s="2" customFormat="1">
      <c r="A198" s="37"/>
      <c r="B198" s="38"/>
      <c r="C198" s="39"/>
      <c r="D198" s="230" t="s">
        <v>139</v>
      </c>
      <c r="E198" s="39"/>
      <c r="F198" s="231" t="s">
        <v>270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139</v>
      </c>
      <c r="AU198" s="16" t="s">
        <v>85</v>
      </c>
    </row>
    <row r="199" s="13" customFormat="1">
      <c r="A199" s="13"/>
      <c r="B199" s="235"/>
      <c r="C199" s="236"/>
      <c r="D199" s="230" t="s">
        <v>141</v>
      </c>
      <c r="E199" s="237" t="s">
        <v>1</v>
      </c>
      <c r="F199" s="238" t="s">
        <v>271</v>
      </c>
      <c r="G199" s="236"/>
      <c r="H199" s="239">
        <v>2266.1100000000001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141</v>
      </c>
      <c r="AU199" s="245" t="s">
        <v>85</v>
      </c>
      <c r="AV199" s="13" t="s">
        <v>85</v>
      </c>
      <c r="AW199" s="13" t="s">
        <v>31</v>
      </c>
      <c r="AX199" s="13" t="s">
        <v>83</v>
      </c>
      <c r="AY199" s="245" t="s">
        <v>129</v>
      </c>
    </row>
    <row r="200" s="2" customFormat="1" ht="16.5" customHeight="1">
      <c r="A200" s="37"/>
      <c r="B200" s="38"/>
      <c r="C200" s="257" t="s">
        <v>272</v>
      </c>
      <c r="D200" s="257" t="s">
        <v>223</v>
      </c>
      <c r="E200" s="258" t="s">
        <v>273</v>
      </c>
      <c r="F200" s="259" t="s">
        <v>274</v>
      </c>
      <c r="G200" s="260" t="s">
        <v>135</v>
      </c>
      <c r="H200" s="261">
        <v>2492.721</v>
      </c>
      <c r="I200" s="262"/>
      <c r="J200" s="263">
        <f>ROUND(I200*H200,2)</f>
        <v>0</v>
      </c>
      <c r="K200" s="259" t="s">
        <v>1</v>
      </c>
      <c r="L200" s="264"/>
      <c r="M200" s="265" t="s">
        <v>1</v>
      </c>
      <c r="N200" s="266" t="s">
        <v>40</v>
      </c>
      <c r="O200" s="90"/>
      <c r="P200" s="226">
        <f>O200*H200</f>
        <v>0</v>
      </c>
      <c r="Q200" s="226">
        <v>0.00025000000000000001</v>
      </c>
      <c r="R200" s="226">
        <f>Q200*H200</f>
        <v>0.62318024999999999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161</v>
      </c>
      <c r="AT200" s="228" t="s">
        <v>223</v>
      </c>
      <c r="AU200" s="228" t="s">
        <v>85</v>
      </c>
      <c r="AY200" s="16" t="s">
        <v>129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83</v>
      </c>
      <c r="BK200" s="229">
        <f>ROUND(I200*H200,2)</f>
        <v>0</v>
      </c>
      <c r="BL200" s="16" t="s">
        <v>137</v>
      </c>
      <c r="BM200" s="228" t="s">
        <v>275</v>
      </c>
    </row>
    <row r="201" s="2" customFormat="1">
      <c r="A201" s="37"/>
      <c r="B201" s="38"/>
      <c r="C201" s="39"/>
      <c r="D201" s="230" t="s">
        <v>139</v>
      </c>
      <c r="E201" s="39"/>
      <c r="F201" s="231" t="s">
        <v>274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139</v>
      </c>
      <c r="AU201" s="16" t="s">
        <v>85</v>
      </c>
    </row>
    <row r="202" s="13" customFormat="1">
      <c r="A202" s="13"/>
      <c r="B202" s="235"/>
      <c r="C202" s="236"/>
      <c r="D202" s="230" t="s">
        <v>141</v>
      </c>
      <c r="E202" s="237" t="s">
        <v>1</v>
      </c>
      <c r="F202" s="238" t="s">
        <v>276</v>
      </c>
      <c r="G202" s="236"/>
      <c r="H202" s="239">
        <v>2492.721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141</v>
      </c>
      <c r="AU202" s="245" t="s">
        <v>85</v>
      </c>
      <c r="AV202" s="13" t="s">
        <v>85</v>
      </c>
      <c r="AW202" s="13" t="s">
        <v>31</v>
      </c>
      <c r="AX202" s="13" t="s">
        <v>83</v>
      </c>
      <c r="AY202" s="245" t="s">
        <v>129</v>
      </c>
    </row>
    <row r="203" s="2" customFormat="1" ht="16.5" customHeight="1">
      <c r="A203" s="37"/>
      <c r="B203" s="38"/>
      <c r="C203" s="217" t="s">
        <v>277</v>
      </c>
      <c r="D203" s="217" t="s">
        <v>132</v>
      </c>
      <c r="E203" s="218" t="s">
        <v>278</v>
      </c>
      <c r="F203" s="219" t="s">
        <v>279</v>
      </c>
      <c r="G203" s="220" t="s">
        <v>146</v>
      </c>
      <c r="H203" s="221">
        <v>45.780000000000001</v>
      </c>
      <c r="I203" s="222"/>
      <c r="J203" s="223">
        <f>ROUND(I203*H203,2)</f>
        <v>0</v>
      </c>
      <c r="K203" s="219" t="s">
        <v>136</v>
      </c>
      <c r="L203" s="43"/>
      <c r="M203" s="224" t="s">
        <v>1</v>
      </c>
      <c r="N203" s="225" t="s">
        <v>40</v>
      </c>
      <c r="O203" s="90"/>
      <c r="P203" s="226">
        <f>O203*H203</f>
        <v>0</v>
      </c>
      <c r="Q203" s="226">
        <v>1.9199999999999999</v>
      </c>
      <c r="R203" s="226">
        <f>Q203*H203</f>
        <v>87.897599999999997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137</v>
      </c>
      <c r="AT203" s="228" t="s">
        <v>132</v>
      </c>
      <c r="AU203" s="228" t="s">
        <v>85</v>
      </c>
      <c r="AY203" s="16" t="s">
        <v>129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83</v>
      </c>
      <c r="BK203" s="229">
        <f>ROUND(I203*H203,2)</f>
        <v>0</v>
      </c>
      <c r="BL203" s="16" t="s">
        <v>137</v>
      </c>
      <c r="BM203" s="228" t="s">
        <v>280</v>
      </c>
    </row>
    <row r="204" s="2" customFormat="1">
      <c r="A204" s="37"/>
      <c r="B204" s="38"/>
      <c r="C204" s="39"/>
      <c r="D204" s="230" t="s">
        <v>139</v>
      </c>
      <c r="E204" s="39"/>
      <c r="F204" s="231" t="s">
        <v>279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139</v>
      </c>
      <c r="AU204" s="16" t="s">
        <v>85</v>
      </c>
    </row>
    <row r="205" s="13" customFormat="1">
      <c r="A205" s="13"/>
      <c r="B205" s="235"/>
      <c r="C205" s="236"/>
      <c r="D205" s="230" t="s">
        <v>141</v>
      </c>
      <c r="E205" s="237" t="s">
        <v>1</v>
      </c>
      <c r="F205" s="238" t="s">
        <v>281</v>
      </c>
      <c r="G205" s="236"/>
      <c r="H205" s="239">
        <v>45.780000000000001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141</v>
      </c>
      <c r="AU205" s="245" t="s">
        <v>85</v>
      </c>
      <c r="AV205" s="13" t="s">
        <v>85</v>
      </c>
      <c r="AW205" s="13" t="s">
        <v>31</v>
      </c>
      <c r="AX205" s="13" t="s">
        <v>83</v>
      </c>
      <c r="AY205" s="245" t="s">
        <v>129</v>
      </c>
    </row>
    <row r="206" s="2" customFormat="1" ht="16.5" customHeight="1">
      <c r="A206" s="37"/>
      <c r="B206" s="38"/>
      <c r="C206" s="257" t="s">
        <v>282</v>
      </c>
      <c r="D206" s="257" t="s">
        <v>223</v>
      </c>
      <c r="E206" s="258" t="s">
        <v>283</v>
      </c>
      <c r="F206" s="259" t="s">
        <v>284</v>
      </c>
      <c r="G206" s="260" t="s">
        <v>214</v>
      </c>
      <c r="H206" s="261">
        <v>100.71599999999999</v>
      </c>
      <c r="I206" s="262"/>
      <c r="J206" s="263">
        <f>ROUND(I206*H206,2)</f>
        <v>0</v>
      </c>
      <c r="K206" s="259" t="s">
        <v>136</v>
      </c>
      <c r="L206" s="264"/>
      <c r="M206" s="265" t="s">
        <v>1</v>
      </c>
      <c r="N206" s="266" t="s">
        <v>40</v>
      </c>
      <c r="O206" s="90"/>
      <c r="P206" s="226">
        <f>O206*H206</f>
        <v>0</v>
      </c>
      <c r="Q206" s="226">
        <v>1</v>
      </c>
      <c r="R206" s="226">
        <f>Q206*H206</f>
        <v>100.71599999999999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161</v>
      </c>
      <c r="AT206" s="228" t="s">
        <v>223</v>
      </c>
      <c r="AU206" s="228" t="s">
        <v>85</v>
      </c>
      <c r="AY206" s="16" t="s">
        <v>129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83</v>
      </c>
      <c r="BK206" s="229">
        <f>ROUND(I206*H206,2)</f>
        <v>0</v>
      </c>
      <c r="BL206" s="16" t="s">
        <v>137</v>
      </c>
      <c r="BM206" s="228" t="s">
        <v>285</v>
      </c>
    </row>
    <row r="207" s="2" customFormat="1">
      <c r="A207" s="37"/>
      <c r="B207" s="38"/>
      <c r="C207" s="39"/>
      <c r="D207" s="230" t="s">
        <v>139</v>
      </c>
      <c r="E207" s="39"/>
      <c r="F207" s="231" t="s">
        <v>284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139</v>
      </c>
      <c r="AU207" s="16" t="s">
        <v>85</v>
      </c>
    </row>
    <row r="208" s="13" customFormat="1">
      <c r="A208" s="13"/>
      <c r="B208" s="235"/>
      <c r="C208" s="236"/>
      <c r="D208" s="230" t="s">
        <v>141</v>
      </c>
      <c r="E208" s="237" t="s">
        <v>1</v>
      </c>
      <c r="F208" s="238" t="s">
        <v>286</v>
      </c>
      <c r="G208" s="236"/>
      <c r="H208" s="239">
        <v>100.71599999999999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141</v>
      </c>
      <c r="AU208" s="245" t="s">
        <v>85</v>
      </c>
      <c r="AV208" s="13" t="s">
        <v>85</v>
      </c>
      <c r="AW208" s="13" t="s">
        <v>31</v>
      </c>
      <c r="AX208" s="13" t="s">
        <v>83</v>
      </c>
      <c r="AY208" s="245" t="s">
        <v>129</v>
      </c>
    </row>
    <row r="209" s="2" customFormat="1" ht="16.5" customHeight="1">
      <c r="A209" s="37"/>
      <c r="B209" s="38"/>
      <c r="C209" s="217" t="s">
        <v>287</v>
      </c>
      <c r="D209" s="217" t="s">
        <v>132</v>
      </c>
      <c r="E209" s="218" t="s">
        <v>288</v>
      </c>
      <c r="F209" s="219" t="s">
        <v>289</v>
      </c>
      <c r="G209" s="220" t="s">
        <v>176</v>
      </c>
      <c r="H209" s="221">
        <v>100.71599999999999</v>
      </c>
      <c r="I209" s="222"/>
      <c r="J209" s="223">
        <f>ROUND(I209*H209,2)</f>
        <v>0</v>
      </c>
      <c r="K209" s="219" t="s">
        <v>136</v>
      </c>
      <c r="L209" s="43"/>
      <c r="M209" s="224" t="s">
        <v>1</v>
      </c>
      <c r="N209" s="225" t="s">
        <v>40</v>
      </c>
      <c r="O209" s="90"/>
      <c r="P209" s="226">
        <f>O209*H209</f>
        <v>0</v>
      </c>
      <c r="Q209" s="226">
        <v>0.00048959999999999997</v>
      </c>
      <c r="R209" s="226">
        <f>Q209*H209</f>
        <v>0.049310553599999994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137</v>
      </c>
      <c r="AT209" s="228" t="s">
        <v>132</v>
      </c>
      <c r="AU209" s="228" t="s">
        <v>85</v>
      </c>
      <c r="AY209" s="16" t="s">
        <v>129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83</v>
      </c>
      <c r="BK209" s="229">
        <f>ROUND(I209*H209,2)</f>
        <v>0</v>
      </c>
      <c r="BL209" s="16" t="s">
        <v>137</v>
      </c>
      <c r="BM209" s="228" t="s">
        <v>290</v>
      </c>
    </row>
    <row r="210" s="2" customFormat="1">
      <c r="A210" s="37"/>
      <c r="B210" s="38"/>
      <c r="C210" s="39"/>
      <c r="D210" s="230" t="s">
        <v>139</v>
      </c>
      <c r="E210" s="39"/>
      <c r="F210" s="231" t="s">
        <v>291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139</v>
      </c>
      <c r="AU210" s="16" t="s">
        <v>85</v>
      </c>
    </row>
    <row r="211" s="2" customFormat="1" ht="16.5" customHeight="1">
      <c r="A211" s="37"/>
      <c r="B211" s="38"/>
      <c r="C211" s="217" t="s">
        <v>292</v>
      </c>
      <c r="D211" s="217" t="s">
        <v>132</v>
      </c>
      <c r="E211" s="218" t="s">
        <v>293</v>
      </c>
      <c r="F211" s="219" t="s">
        <v>294</v>
      </c>
      <c r="G211" s="220" t="s">
        <v>146</v>
      </c>
      <c r="H211" s="221">
        <v>15.75</v>
      </c>
      <c r="I211" s="222"/>
      <c r="J211" s="223">
        <f>ROUND(I211*H211,2)</f>
        <v>0</v>
      </c>
      <c r="K211" s="219" t="s">
        <v>136</v>
      </c>
      <c r="L211" s="43"/>
      <c r="M211" s="224" t="s">
        <v>1</v>
      </c>
      <c r="N211" s="225" t="s">
        <v>40</v>
      </c>
      <c r="O211" s="90"/>
      <c r="P211" s="226">
        <f>O211*H211</f>
        <v>0</v>
      </c>
      <c r="Q211" s="226">
        <v>2.1600000000000001</v>
      </c>
      <c r="R211" s="226">
        <f>Q211*H211</f>
        <v>34.020000000000003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137</v>
      </c>
      <c r="AT211" s="228" t="s">
        <v>132</v>
      </c>
      <c r="AU211" s="228" t="s">
        <v>85</v>
      </c>
      <c r="AY211" s="16" t="s">
        <v>129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83</v>
      </c>
      <c r="BK211" s="229">
        <f>ROUND(I211*H211,2)</f>
        <v>0</v>
      </c>
      <c r="BL211" s="16" t="s">
        <v>137</v>
      </c>
      <c r="BM211" s="228" t="s">
        <v>295</v>
      </c>
    </row>
    <row r="212" s="2" customFormat="1">
      <c r="A212" s="37"/>
      <c r="B212" s="38"/>
      <c r="C212" s="39"/>
      <c r="D212" s="230" t="s">
        <v>139</v>
      </c>
      <c r="E212" s="39"/>
      <c r="F212" s="231" t="s">
        <v>296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139</v>
      </c>
      <c r="AU212" s="16" t="s">
        <v>85</v>
      </c>
    </row>
    <row r="213" s="13" customFormat="1">
      <c r="A213" s="13"/>
      <c r="B213" s="235"/>
      <c r="C213" s="236"/>
      <c r="D213" s="230" t="s">
        <v>141</v>
      </c>
      <c r="E213" s="237" t="s">
        <v>1</v>
      </c>
      <c r="F213" s="238" t="s">
        <v>297</v>
      </c>
      <c r="G213" s="236"/>
      <c r="H213" s="239">
        <v>15.75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141</v>
      </c>
      <c r="AU213" s="245" t="s">
        <v>85</v>
      </c>
      <c r="AV213" s="13" t="s">
        <v>85</v>
      </c>
      <c r="AW213" s="13" t="s">
        <v>31</v>
      </c>
      <c r="AX213" s="13" t="s">
        <v>83</v>
      </c>
      <c r="AY213" s="245" t="s">
        <v>129</v>
      </c>
    </row>
    <row r="214" s="2" customFormat="1" ht="16.5" customHeight="1">
      <c r="A214" s="37"/>
      <c r="B214" s="38"/>
      <c r="C214" s="217" t="s">
        <v>298</v>
      </c>
      <c r="D214" s="217" t="s">
        <v>132</v>
      </c>
      <c r="E214" s="218" t="s">
        <v>299</v>
      </c>
      <c r="F214" s="219" t="s">
        <v>300</v>
      </c>
      <c r="G214" s="220" t="s">
        <v>146</v>
      </c>
      <c r="H214" s="221">
        <v>5.2050000000000001</v>
      </c>
      <c r="I214" s="222"/>
      <c r="J214" s="223">
        <f>ROUND(I214*H214,2)</f>
        <v>0</v>
      </c>
      <c r="K214" s="219" t="s">
        <v>136</v>
      </c>
      <c r="L214" s="43"/>
      <c r="M214" s="224" t="s">
        <v>1</v>
      </c>
      <c r="N214" s="225" t="s">
        <v>40</v>
      </c>
      <c r="O214" s="90"/>
      <c r="P214" s="226">
        <f>O214*H214</f>
        <v>0</v>
      </c>
      <c r="Q214" s="226">
        <v>2.1600000000000001</v>
      </c>
      <c r="R214" s="226">
        <f>Q214*H214</f>
        <v>11.242800000000001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137</v>
      </c>
      <c r="AT214" s="228" t="s">
        <v>132</v>
      </c>
      <c r="AU214" s="228" t="s">
        <v>85</v>
      </c>
      <c r="AY214" s="16" t="s">
        <v>129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83</v>
      </c>
      <c r="BK214" s="229">
        <f>ROUND(I214*H214,2)</f>
        <v>0</v>
      </c>
      <c r="BL214" s="16" t="s">
        <v>137</v>
      </c>
      <c r="BM214" s="228" t="s">
        <v>301</v>
      </c>
    </row>
    <row r="215" s="2" customFormat="1">
      <c r="A215" s="37"/>
      <c r="B215" s="38"/>
      <c r="C215" s="39"/>
      <c r="D215" s="230" t="s">
        <v>139</v>
      </c>
      <c r="E215" s="39"/>
      <c r="F215" s="231" t="s">
        <v>300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139</v>
      </c>
      <c r="AU215" s="16" t="s">
        <v>85</v>
      </c>
    </row>
    <row r="216" s="13" customFormat="1">
      <c r="A216" s="13"/>
      <c r="B216" s="235"/>
      <c r="C216" s="236"/>
      <c r="D216" s="230" t="s">
        <v>141</v>
      </c>
      <c r="E216" s="237" t="s">
        <v>1</v>
      </c>
      <c r="F216" s="238" t="s">
        <v>302</v>
      </c>
      <c r="G216" s="236"/>
      <c r="H216" s="239">
        <v>2.4750000000000001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141</v>
      </c>
      <c r="AU216" s="245" t="s">
        <v>85</v>
      </c>
      <c r="AV216" s="13" t="s">
        <v>85</v>
      </c>
      <c r="AW216" s="13" t="s">
        <v>31</v>
      </c>
      <c r="AX216" s="13" t="s">
        <v>75</v>
      </c>
      <c r="AY216" s="245" t="s">
        <v>129</v>
      </c>
    </row>
    <row r="217" s="13" customFormat="1">
      <c r="A217" s="13"/>
      <c r="B217" s="235"/>
      <c r="C217" s="236"/>
      <c r="D217" s="230" t="s">
        <v>141</v>
      </c>
      <c r="E217" s="237" t="s">
        <v>1</v>
      </c>
      <c r="F217" s="238" t="s">
        <v>303</v>
      </c>
      <c r="G217" s="236"/>
      <c r="H217" s="239">
        <v>2.73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141</v>
      </c>
      <c r="AU217" s="245" t="s">
        <v>85</v>
      </c>
      <c r="AV217" s="13" t="s">
        <v>85</v>
      </c>
      <c r="AW217" s="13" t="s">
        <v>31</v>
      </c>
      <c r="AX217" s="13" t="s">
        <v>75</v>
      </c>
      <c r="AY217" s="245" t="s">
        <v>129</v>
      </c>
    </row>
    <row r="218" s="14" customFormat="1">
      <c r="A218" s="14"/>
      <c r="B218" s="246"/>
      <c r="C218" s="247"/>
      <c r="D218" s="230" t="s">
        <v>141</v>
      </c>
      <c r="E218" s="248" t="s">
        <v>1</v>
      </c>
      <c r="F218" s="249" t="s">
        <v>152</v>
      </c>
      <c r="G218" s="247"/>
      <c r="H218" s="250">
        <v>5.2050000000000001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141</v>
      </c>
      <c r="AU218" s="256" t="s">
        <v>85</v>
      </c>
      <c r="AV218" s="14" t="s">
        <v>137</v>
      </c>
      <c r="AW218" s="14" t="s">
        <v>31</v>
      </c>
      <c r="AX218" s="14" t="s">
        <v>83</v>
      </c>
      <c r="AY218" s="256" t="s">
        <v>129</v>
      </c>
    </row>
    <row r="219" s="2" customFormat="1" ht="16.5" customHeight="1">
      <c r="A219" s="37"/>
      <c r="B219" s="38"/>
      <c r="C219" s="217" t="s">
        <v>304</v>
      </c>
      <c r="D219" s="217" t="s">
        <v>132</v>
      </c>
      <c r="E219" s="218" t="s">
        <v>305</v>
      </c>
      <c r="F219" s="219" t="s">
        <v>306</v>
      </c>
      <c r="G219" s="220" t="s">
        <v>146</v>
      </c>
      <c r="H219" s="221">
        <v>6.2999999999999998</v>
      </c>
      <c r="I219" s="222"/>
      <c r="J219" s="223">
        <f>ROUND(I219*H219,2)</f>
        <v>0</v>
      </c>
      <c r="K219" s="219" t="s">
        <v>136</v>
      </c>
      <c r="L219" s="43"/>
      <c r="M219" s="224" t="s">
        <v>1</v>
      </c>
      <c r="N219" s="225" t="s">
        <v>40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137</v>
      </c>
      <c r="AT219" s="228" t="s">
        <v>132</v>
      </c>
      <c r="AU219" s="228" t="s">
        <v>85</v>
      </c>
      <c r="AY219" s="16" t="s">
        <v>129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83</v>
      </c>
      <c r="BK219" s="229">
        <f>ROUND(I219*H219,2)</f>
        <v>0</v>
      </c>
      <c r="BL219" s="16" t="s">
        <v>137</v>
      </c>
      <c r="BM219" s="228" t="s">
        <v>307</v>
      </c>
    </row>
    <row r="220" s="2" customFormat="1">
      <c r="A220" s="37"/>
      <c r="B220" s="38"/>
      <c r="C220" s="39"/>
      <c r="D220" s="230" t="s">
        <v>139</v>
      </c>
      <c r="E220" s="39"/>
      <c r="F220" s="231" t="s">
        <v>308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139</v>
      </c>
      <c r="AU220" s="16" t="s">
        <v>85</v>
      </c>
    </row>
    <row r="221" s="13" customFormat="1">
      <c r="A221" s="13"/>
      <c r="B221" s="235"/>
      <c r="C221" s="236"/>
      <c r="D221" s="230" t="s">
        <v>141</v>
      </c>
      <c r="E221" s="237" t="s">
        <v>1</v>
      </c>
      <c r="F221" s="238" t="s">
        <v>309</v>
      </c>
      <c r="G221" s="236"/>
      <c r="H221" s="239">
        <v>3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141</v>
      </c>
      <c r="AU221" s="245" t="s">
        <v>85</v>
      </c>
      <c r="AV221" s="13" t="s">
        <v>85</v>
      </c>
      <c r="AW221" s="13" t="s">
        <v>31</v>
      </c>
      <c r="AX221" s="13" t="s">
        <v>75</v>
      </c>
      <c r="AY221" s="245" t="s">
        <v>129</v>
      </c>
    </row>
    <row r="222" s="13" customFormat="1">
      <c r="A222" s="13"/>
      <c r="B222" s="235"/>
      <c r="C222" s="236"/>
      <c r="D222" s="230" t="s">
        <v>141</v>
      </c>
      <c r="E222" s="237" t="s">
        <v>1</v>
      </c>
      <c r="F222" s="238" t="s">
        <v>310</v>
      </c>
      <c r="G222" s="236"/>
      <c r="H222" s="239">
        <v>3.2999999999999998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141</v>
      </c>
      <c r="AU222" s="245" t="s">
        <v>85</v>
      </c>
      <c r="AV222" s="13" t="s">
        <v>85</v>
      </c>
      <c r="AW222" s="13" t="s">
        <v>31</v>
      </c>
      <c r="AX222" s="13" t="s">
        <v>75</v>
      </c>
      <c r="AY222" s="245" t="s">
        <v>129</v>
      </c>
    </row>
    <row r="223" s="14" customFormat="1">
      <c r="A223" s="14"/>
      <c r="B223" s="246"/>
      <c r="C223" s="247"/>
      <c r="D223" s="230" t="s">
        <v>141</v>
      </c>
      <c r="E223" s="248" t="s">
        <v>1</v>
      </c>
      <c r="F223" s="249" t="s">
        <v>152</v>
      </c>
      <c r="G223" s="247"/>
      <c r="H223" s="250">
        <v>6.2999999999999998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141</v>
      </c>
      <c r="AU223" s="256" t="s">
        <v>85</v>
      </c>
      <c r="AV223" s="14" t="s">
        <v>137</v>
      </c>
      <c r="AW223" s="14" t="s">
        <v>31</v>
      </c>
      <c r="AX223" s="14" t="s">
        <v>83</v>
      </c>
      <c r="AY223" s="256" t="s">
        <v>129</v>
      </c>
    </row>
    <row r="224" s="2" customFormat="1" ht="21.75" customHeight="1">
      <c r="A224" s="37"/>
      <c r="B224" s="38"/>
      <c r="C224" s="217" t="s">
        <v>311</v>
      </c>
      <c r="D224" s="217" t="s">
        <v>132</v>
      </c>
      <c r="E224" s="218" t="s">
        <v>312</v>
      </c>
      <c r="F224" s="219" t="s">
        <v>313</v>
      </c>
      <c r="G224" s="220" t="s">
        <v>146</v>
      </c>
      <c r="H224" s="221">
        <v>6.2999999999999998</v>
      </c>
      <c r="I224" s="222"/>
      <c r="J224" s="223">
        <f>ROUND(I224*H224,2)</f>
        <v>0</v>
      </c>
      <c r="K224" s="219" t="s">
        <v>136</v>
      </c>
      <c r="L224" s="43"/>
      <c r="M224" s="224" t="s">
        <v>1</v>
      </c>
      <c r="N224" s="225" t="s">
        <v>40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137</v>
      </c>
      <c r="AT224" s="228" t="s">
        <v>132</v>
      </c>
      <c r="AU224" s="228" t="s">
        <v>85</v>
      </c>
      <c r="AY224" s="16" t="s">
        <v>129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83</v>
      </c>
      <c r="BK224" s="229">
        <f>ROUND(I224*H224,2)</f>
        <v>0</v>
      </c>
      <c r="BL224" s="16" t="s">
        <v>137</v>
      </c>
      <c r="BM224" s="228" t="s">
        <v>314</v>
      </c>
    </row>
    <row r="225" s="2" customFormat="1">
      <c r="A225" s="37"/>
      <c r="B225" s="38"/>
      <c r="C225" s="39"/>
      <c r="D225" s="230" t="s">
        <v>139</v>
      </c>
      <c r="E225" s="39"/>
      <c r="F225" s="231" t="s">
        <v>315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139</v>
      </c>
      <c r="AU225" s="16" t="s">
        <v>85</v>
      </c>
    </row>
    <row r="226" s="2" customFormat="1" ht="16.5" customHeight="1">
      <c r="A226" s="37"/>
      <c r="B226" s="38"/>
      <c r="C226" s="217" t="s">
        <v>316</v>
      </c>
      <c r="D226" s="217" t="s">
        <v>132</v>
      </c>
      <c r="E226" s="218" t="s">
        <v>317</v>
      </c>
      <c r="F226" s="219" t="s">
        <v>318</v>
      </c>
      <c r="G226" s="220" t="s">
        <v>214</v>
      </c>
      <c r="H226" s="221">
        <v>0.45300000000000001</v>
      </c>
      <c r="I226" s="222"/>
      <c r="J226" s="223">
        <f>ROUND(I226*H226,2)</f>
        <v>0</v>
      </c>
      <c r="K226" s="219" t="s">
        <v>136</v>
      </c>
      <c r="L226" s="43"/>
      <c r="M226" s="224" t="s">
        <v>1</v>
      </c>
      <c r="N226" s="225" t="s">
        <v>40</v>
      </c>
      <c r="O226" s="90"/>
      <c r="P226" s="226">
        <f>O226*H226</f>
        <v>0</v>
      </c>
      <c r="Q226" s="226">
        <v>1.0606640000000001</v>
      </c>
      <c r="R226" s="226">
        <f>Q226*H226</f>
        <v>0.48048079200000005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137</v>
      </c>
      <c r="AT226" s="228" t="s">
        <v>132</v>
      </c>
      <c r="AU226" s="228" t="s">
        <v>85</v>
      </c>
      <c r="AY226" s="16" t="s">
        <v>129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83</v>
      </c>
      <c r="BK226" s="229">
        <f>ROUND(I226*H226,2)</f>
        <v>0</v>
      </c>
      <c r="BL226" s="16" t="s">
        <v>137</v>
      </c>
      <c r="BM226" s="228" t="s">
        <v>319</v>
      </c>
    </row>
    <row r="227" s="2" customFormat="1">
      <c r="A227" s="37"/>
      <c r="B227" s="38"/>
      <c r="C227" s="39"/>
      <c r="D227" s="230" t="s">
        <v>139</v>
      </c>
      <c r="E227" s="39"/>
      <c r="F227" s="231" t="s">
        <v>320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139</v>
      </c>
      <c r="AU227" s="16" t="s">
        <v>85</v>
      </c>
    </row>
    <row r="228" s="13" customFormat="1">
      <c r="A228" s="13"/>
      <c r="B228" s="235"/>
      <c r="C228" s="236"/>
      <c r="D228" s="230" t="s">
        <v>141</v>
      </c>
      <c r="E228" s="237" t="s">
        <v>1</v>
      </c>
      <c r="F228" s="238" t="s">
        <v>321</v>
      </c>
      <c r="G228" s="236"/>
      <c r="H228" s="239">
        <v>0.129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141</v>
      </c>
      <c r="AU228" s="245" t="s">
        <v>85</v>
      </c>
      <c r="AV228" s="13" t="s">
        <v>85</v>
      </c>
      <c r="AW228" s="13" t="s">
        <v>31</v>
      </c>
      <c r="AX228" s="13" t="s">
        <v>75</v>
      </c>
      <c r="AY228" s="245" t="s">
        <v>129</v>
      </c>
    </row>
    <row r="229" s="13" customFormat="1">
      <c r="A229" s="13"/>
      <c r="B229" s="235"/>
      <c r="C229" s="236"/>
      <c r="D229" s="230" t="s">
        <v>141</v>
      </c>
      <c r="E229" s="237" t="s">
        <v>1</v>
      </c>
      <c r="F229" s="238" t="s">
        <v>322</v>
      </c>
      <c r="G229" s="236"/>
      <c r="H229" s="239">
        <v>0.14199999999999999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141</v>
      </c>
      <c r="AU229" s="245" t="s">
        <v>85</v>
      </c>
      <c r="AV229" s="13" t="s">
        <v>85</v>
      </c>
      <c r="AW229" s="13" t="s">
        <v>31</v>
      </c>
      <c r="AX229" s="13" t="s">
        <v>75</v>
      </c>
      <c r="AY229" s="245" t="s">
        <v>129</v>
      </c>
    </row>
    <row r="230" s="13" customFormat="1">
      <c r="A230" s="13"/>
      <c r="B230" s="235"/>
      <c r="C230" s="236"/>
      <c r="D230" s="230" t="s">
        <v>141</v>
      </c>
      <c r="E230" s="237" t="s">
        <v>1</v>
      </c>
      <c r="F230" s="238" t="s">
        <v>323</v>
      </c>
      <c r="G230" s="236"/>
      <c r="H230" s="239">
        <v>0.086999999999999994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141</v>
      </c>
      <c r="AU230" s="245" t="s">
        <v>85</v>
      </c>
      <c r="AV230" s="13" t="s">
        <v>85</v>
      </c>
      <c r="AW230" s="13" t="s">
        <v>31</v>
      </c>
      <c r="AX230" s="13" t="s">
        <v>75</v>
      </c>
      <c r="AY230" s="245" t="s">
        <v>129</v>
      </c>
    </row>
    <row r="231" s="13" customFormat="1">
      <c r="A231" s="13"/>
      <c r="B231" s="235"/>
      <c r="C231" s="236"/>
      <c r="D231" s="230" t="s">
        <v>141</v>
      </c>
      <c r="E231" s="237" t="s">
        <v>1</v>
      </c>
      <c r="F231" s="238" t="s">
        <v>324</v>
      </c>
      <c r="G231" s="236"/>
      <c r="H231" s="239">
        <v>0.095000000000000001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141</v>
      </c>
      <c r="AU231" s="245" t="s">
        <v>85</v>
      </c>
      <c r="AV231" s="13" t="s">
        <v>85</v>
      </c>
      <c r="AW231" s="13" t="s">
        <v>31</v>
      </c>
      <c r="AX231" s="13" t="s">
        <v>75</v>
      </c>
      <c r="AY231" s="245" t="s">
        <v>129</v>
      </c>
    </row>
    <row r="232" s="14" customFormat="1">
      <c r="A232" s="14"/>
      <c r="B232" s="246"/>
      <c r="C232" s="247"/>
      <c r="D232" s="230" t="s">
        <v>141</v>
      </c>
      <c r="E232" s="248" t="s">
        <v>1</v>
      </c>
      <c r="F232" s="249" t="s">
        <v>152</v>
      </c>
      <c r="G232" s="247"/>
      <c r="H232" s="250">
        <v>0.45299999999999996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141</v>
      </c>
      <c r="AU232" s="256" t="s">
        <v>85</v>
      </c>
      <c r="AV232" s="14" t="s">
        <v>137</v>
      </c>
      <c r="AW232" s="14" t="s">
        <v>31</v>
      </c>
      <c r="AX232" s="14" t="s">
        <v>83</v>
      </c>
      <c r="AY232" s="256" t="s">
        <v>129</v>
      </c>
    </row>
    <row r="233" s="2" customFormat="1" ht="16.5" customHeight="1">
      <c r="A233" s="37"/>
      <c r="B233" s="38"/>
      <c r="C233" s="217" t="s">
        <v>325</v>
      </c>
      <c r="D233" s="217" t="s">
        <v>132</v>
      </c>
      <c r="E233" s="218" t="s">
        <v>326</v>
      </c>
      <c r="F233" s="219" t="s">
        <v>327</v>
      </c>
      <c r="G233" s="220" t="s">
        <v>146</v>
      </c>
      <c r="H233" s="221">
        <v>13.380000000000001</v>
      </c>
      <c r="I233" s="222"/>
      <c r="J233" s="223">
        <f>ROUND(I233*H233,2)</f>
        <v>0</v>
      </c>
      <c r="K233" s="219" t="s">
        <v>136</v>
      </c>
      <c r="L233" s="43"/>
      <c r="M233" s="224" t="s">
        <v>1</v>
      </c>
      <c r="N233" s="225" t="s">
        <v>40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137</v>
      </c>
      <c r="AT233" s="228" t="s">
        <v>132</v>
      </c>
      <c r="AU233" s="228" t="s">
        <v>85</v>
      </c>
      <c r="AY233" s="16" t="s">
        <v>129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83</v>
      </c>
      <c r="BK233" s="229">
        <f>ROUND(I233*H233,2)</f>
        <v>0</v>
      </c>
      <c r="BL233" s="16" t="s">
        <v>137</v>
      </c>
      <c r="BM233" s="228" t="s">
        <v>328</v>
      </c>
    </row>
    <row r="234" s="2" customFormat="1">
      <c r="A234" s="37"/>
      <c r="B234" s="38"/>
      <c r="C234" s="39"/>
      <c r="D234" s="230" t="s">
        <v>139</v>
      </c>
      <c r="E234" s="39"/>
      <c r="F234" s="231" t="s">
        <v>329</v>
      </c>
      <c r="G234" s="39"/>
      <c r="H234" s="39"/>
      <c r="I234" s="232"/>
      <c r="J234" s="39"/>
      <c r="K234" s="39"/>
      <c r="L234" s="43"/>
      <c r="M234" s="233"/>
      <c r="N234" s="23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139</v>
      </c>
      <c r="AU234" s="16" t="s">
        <v>85</v>
      </c>
    </row>
    <row r="235" s="13" customFormat="1">
      <c r="A235" s="13"/>
      <c r="B235" s="235"/>
      <c r="C235" s="236"/>
      <c r="D235" s="230" t="s">
        <v>141</v>
      </c>
      <c r="E235" s="237" t="s">
        <v>1</v>
      </c>
      <c r="F235" s="238" t="s">
        <v>330</v>
      </c>
      <c r="G235" s="236"/>
      <c r="H235" s="239">
        <v>12.9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141</v>
      </c>
      <c r="AU235" s="245" t="s">
        <v>85</v>
      </c>
      <c r="AV235" s="13" t="s">
        <v>85</v>
      </c>
      <c r="AW235" s="13" t="s">
        <v>31</v>
      </c>
      <c r="AX235" s="13" t="s">
        <v>75</v>
      </c>
      <c r="AY235" s="245" t="s">
        <v>129</v>
      </c>
    </row>
    <row r="236" s="13" customFormat="1">
      <c r="A236" s="13"/>
      <c r="B236" s="235"/>
      <c r="C236" s="236"/>
      <c r="D236" s="230" t="s">
        <v>141</v>
      </c>
      <c r="E236" s="237" t="s">
        <v>1</v>
      </c>
      <c r="F236" s="238" t="s">
        <v>331</v>
      </c>
      <c r="G236" s="236"/>
      <c r="H236" s="239">
        <v>13.380000000000001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141</v>
      </c>
      <c r="AU236" s="245" t="s">
        <v>85</v>
      </c>
      <c r="AV236" s="13" t="s">
        <v>85</v>
      </c>
      <c r="AW236" s="13" t="s">
        <v>31</v>
      </c>
      <c r="AX236" s="13" t="s">
        <v>83</v>
      </c>
      <c r="AY236" s="245" t="s">
        <v>129</v>
      </c>
    </row>
    <row r="237" s="2" customFormat="1" ht="16.5" customHeight="1">
      <c r="A237" s="37"/>
      <c r="B237" s="38"/>
      <c r="C237" s="217" t="s">
        <v>332</v>
      </c>
      <c r="D237" s="217" t="s">
        <v>132</v>
      </c>
      <c r="E237" s="218" t="s">
        <v>333</v>
      </c>
      <c r="F237" s="219" t="s">
        <v>334</v>
      </c>
      <c r="G237" s="220" t="s">
        <v>135</v>
      </c>
      <c r="H237" s="221">
        <v>66.060000000000002</v>
      </c>
      <c r="I237" s="222"/>
      <c r="J237" s="223">
        <f>ROUND(I237*H237,2)</f>
        <v>0</v>
      </c>
      <c r="K237" s="219" t="s">
        <v>136</v>
      </c>
      <c r="L237" s="43"/>
      <c r="M237" s="224" t="s">
        <v>1</v>
      </c>
      <c r="N237" s="225" t="s">
        <v>40</v>
      </c>
      <c r="O237" s="90"/>
      <c r="P237" s="226">
        <f>O237*H237</f>
        <v>0</v>
      </c>
      <c r="Q237" s="226">
        <v>0.0014357</v>
      </c>
      <c r="R237" s="226">
        <f>Q237*H237</f>
        <v>0.09484234200000001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137</v>
      </c>
      <c r="AT237" s="228" t="s">
        <v>132</v>
      </c>
      <c r="AU237" s="228" t="s">
        <v>85</v>
      </c>
      <c r="AY237" s="16" t="s">
        <v>129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83</v>
      </c>
      <c r="BK237" s="229">
        <f>ROUND(I237*H237,2)</f>
        <v>0</v>
      </c>
      <c r="BL237" s="16" t="s">
        <v>137</v>
      </c>
      <c r="BM237" s="228" t="s">
        <v>335</v>
      </c>
    </row>
    <row r="238" s="2" customFormat="1">
      <c r="A238" s="37"/>
      <c r="B238" s="38"/>
      <c r="C238" s="39"/>
      <c r="D238" s="230" t="s">
        <v>139</v>
      </c>
      <c r="E238" s="39"/>
      <c r="F238" s="231" t="s">
        <v>336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139</v>
      </c>
      <c r="AU238" s="16" t="s">
        <v>85</v>
      </c>
    </row>
    <row r="239" s="13" customFormat="1">
      <c r="A239" s="13"/>
      <c r="B239" s="235"/>
      <c r="C239" s="236"/>
      <c r="D239" s="230" t="s">
        <v>141</v>
      </c>
      <c r="E239" s="237" t="s">
        <v>1</v>
      </c>
      <c r="F239" s="238" t="s">
        <v>337</v>
      </c>
      <c r="G239" s="236"/>
      <c r="H239" s="239">
        <v>31.5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141</v>
      </c>
      <c r="AU239" s="245" t="s">
        <v>85</v>
      </c>
      <c r="AV239" s="13" t="s">
        <v>85</v>
      </c>
      <c r="AW239" s="13" t="s">
        <v>31</v>
      </c>
      <c r="AX239" s="13" t="s">
        <v>75</v>
      </c>
      <c r="AY239" s="245" t="s">
        <v>129</v>
      </c>
    </row>
    <row r="240" s="13" customFormat="1">
      <c r="A240" s="13"/>
      <c r="B240" s="235"/>
      <c r="C240" s="236"/>
      <c r="D240" s="230" t="s">
        <v>141</v>
      </c>
      <c r="E240" s="237" t="s">
        <v>1</v>
      </c>
      <c r="F240" s="238" t="s">
        <v>338</v>
      </c>
      <c r="G240" s="236"/>
      <c r="H240" s="239">
        <v>34.560000000000002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141</v>
      </c>
      <c r="AU240" s="245" t="s">
        <v>85</v>
      </c>
      <c r="AV240" s="13" t="s">
        <v>85</v>
      </c>
      <c r="AW240" s="13" t="s">
        <v>31</v>
      </c>
      <c r="AX240" s="13" t="s">
        <v>75</v>
      </c>
      <c r="AY240" s="245" t="s">
        <v>129</v>
      </c>
    </row>
    <row r="241" s="14" customFormat="1">
      <c r="A241" s="14"/>
      <c r="B241" s="246"/>
      <c r="C241" s="247"/>
      <c r="D241" s="230" t="s">
        <v>141</v>
      </c>
      <c r="E241" s="248" t="s">
        <v>1</v>
      </c>
      <c r="F241" s="249" t="s">
        <v>152</v>
      </c>
      <c r="G241" s="247"/>
      <c r="H241" s="250">
        <v>66.060000000000002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141</v>
      </c>
      <c r="AU241" s="256" t="s">
        <v>85</v>
      </c>
      <c r="AV241" s="14" t="s">
        <v>137</v>
      </c>
      <c r="AW241" s="14" t="s">
        <v>31</v>
      </c>
      <c r="AX241" s="14" t="s">
        <v>83</v>
      </c>
      <c r="AY241" s="256" t="s">
        <v>129</v>
      </c>
    </row>
    <row r="242" s="2" customFormat="1" ht="16.5" customHeight="1">
      <c r="A242" s="37"/>
      <c r="B242" s="38"/>
      <c r="C242" s="217" t="s">
        <v>339</v>
      </c>
      <c r="D242" s="217" t="s">
        <v>132</v>
      </c>
      <c r="E242" s="218" t="s">
        <v>340</v>
      </c>
      <c r="F242" s="219" t="s">
        <v>341</v>
      </c>
      <c r="G242" s="220" t="s">
        <v>135</v>
      </c>
      <c r="H242" s="221">
        <v>66.060000000000002</v>
      </c>
      <c r="I242" s="222"/>
      <c r="J242" s="223">
        <f>ROUND(I242*H242,2)</f>
        <v>0</v>
      </c>
      <c r="K242" s="219" t="s">
        <v>136</v>
      </c>
      <c r="L242" s="43"/>
      <c r="M242" s="224" t="s">
        <v>1</v>
      </c>
      <c r="N242" s="225" t="s">
        <v>40</v>
      </c>
      <c r="O242" s="90"/>
      <c r="P242" s="226">
        <f>O242*H242</f>
        <v>0</v>
      </c>
      <c r="Q242" s="226">
        <v>3.6000000000000001E-05</v>
      </c>
      <c r="R242" s="226">
        <f>Q242*H242</f>
        <v>0.0023781600000000003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137</v>
      </c>
      <c r="AT242" s="228" t="s">
        <v>132</v>
      </c>
      <c r="AU242" s="228" t="s">
        <v>85</v>
      </c>
      <c r="AY242" s="16" t="s">
        <v>129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83</v>
      </c>
      <c r="BK242" s="229">
        <f>ROUND(I242*H242,2)</f>
        <v>0</v>
      </c>
      <c r="BL242" s="16" t="s">
        <v>137</v>
      </c>
      <c r="BM242" s="228" t="s">
        <v>342</v>
      </c>
    </row>
    <row r="243" s="2" customFormat="1">
      <c r="A243" s="37"/>
      <c r="B243" s="38"/>
      <c r="C243" s="39"/>
      <c r="D243" s="230" t="s">
        <v>139</v>
      </c>
      <c r="E243" s="39"/>
      <c r="F243" s="231" t="s">
        <v>343</v>
      </c>
      <c r="G243" s="39"/>
      <c r="H243" s="39"/>
      <c r="I243" s="232"/>
      <c r="J243" s="39"/>
      <c r="K243" s="39"/>
      <c r="L243" s="43"/>
      <c r="M243" s="233"/>
      <c r="N243" s="234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139</v>
      </c>
      <c r="AU243" s="16" t="s">
        <v>85</v>
      </c>
    </row>
    <row r="244" s="13" customFormat="1">
      <c r="A244" s="13"/>
      <c r="B244" s="235"/>
      <c r="C244" s="236"/>
      <c r="D244" s="230" t="s">
        <v>141</v>
      </c>
      <c r="E244" s="237" t="s">
        <v>1</v>
      </c>
      <c r="F244" s="238" t="s">
        <v>344</v>
      </c>
      <c r="G244" s="236"/>
      <c r="H244" s="239">
        <v>66.060000000000002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141</v>
      </c>
      <c r="AU244" s="245" t="s">
        <v>85</v>
      </c>
      <c r="AV244" s="13" t="s">
        <v>85</v>
      </c>
      <c r="AW244" s="13" t="s">
        <v>31</v>
      </c>
      <c r="AX244" s="13" t="s">
        <v>83</v>
      </c>
      <c r="AY244" s="245" t="s">
        <v>129</v>
      </c>
    </row>
    <row r="245" s="12" customFormat="1" ht="22.8" customHeight="1">
      <c r="A245" s="12"/>
      <c r="B245" s="201"/>
      <c r="C245" s="202"/>
      <c r="D245" s="203" t="s">
        <v>74</v>
      </c>
      <c r="E245" s="215" t="s">
        <v>345</v>
      </c>
      <c r="F245" s="215" t="s">
        <v>346</v>
      </c>
      <c r="G245" s="202"/>
      <c r="H245" s="202"/>
      <c r="I245" s="205"/>
      <c r="J245" s="216">
        <f>BK245</f>
        <v>0</v>
      </c>
      <c r="K245" s="202"/>
      <c r="L245" s="207"/>
      <c r="M245" s="208"/>
      <c r="N245" s="209"/>
      <c r="O245" s="209"/>
      <c r="P245" s="210">
        <f>SUM(P246:P276)</f>
        <v>0</v>
      </c>
      <c r="Q245" s="209"/>
      <c r="R245" s="210">
        <f>SUM(R246:R276)</f>
        <v>2.6300835985891999</v>
      </c>
      <c r="S245" s="209"/>
      <c r="T245" s="211">
        <f>SUM(T246:T276)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2" t="s">
        <v>83</v>
      </c>
      <c r="AT245" s="213" t="s">
        <v>74</v>
      </c>
      <c r="AU245" s="213" t="s">
        <v>83</v>
      </c>
      <c r="AY245" s="212" t="s">
        <v>129</v>
      </c>
      <c r="BK245" s="214">
        <f>SUM(BK246:BK276)</f>
        <v>0</v>
      </c>
    </row>
    <row r="246" s="2" customFormat="1" ht="16.5" customHeight="1">
      <c r="A246" s="37"/>
      <c r="B246" s="38"/>
      <c r="C246" s="217" t="s">
        <v>347</v>
      </c>
      <c r="D246" s="217" t="s">
        <v>132</v>
      </c>
      <c r="E246" s="218" t="s">
        <v>348</v>
      </c>
      <c r="F246" s="219" t="s">
        <v>349</v>
      </c>
      <c r="G246" s="220" t="s">
        <v>146</v>
      </c>
      <c r="H246" s="221">
        <v>6.0730000000000004</v>
      </c>
      <c r="I246" s="222"/>
      <c r="J246" s="223">
        <f>ROUND(I246*H246,2)</f>
        <v>0</v>
      </c>
      <c r="K246" s="219" t="s">
        <v>136</v>
      </c>
      <c r="L246" s="43"/>
      <c r="M246" s="224" t="s">
        <v>1</v>
      </c>
      <c r="N246" s="225" t="s">
        <v>40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137</v>
      </c>
      <c r="AT246" s="228" t="s">
        <v>132</v>
      </c>
      <c r="AU246" s="228" t="s">
        <v>85</v>
      </c>
      <c r="AY246" s="16" t="s">
        <v>129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83</v>
      </c>
      <c r="BK246" s="229">
        <f>ROUND(I246*H246,2)</f>
        <v>0</v>
      </c>
      <c r="BL246" s="16" t="s">
        <v>137</v>
      </c>
      <c r="BM246" s="228" t="s">
        <v>350</v>
      </c>
    </row>
    <row r="247" s="2" customFormat="1">
      <c r="A247" s="37"/>
      <c r="B247" s="38"/>
      <c r="C247" s="39"/>
      <c r="D247" s="230" t="s">
        <v>139</v>
      </c>
      <c r="E247" s="39"/>
      <c r="F247" s="231" t="s">
        <v>351</v>
      </c>
      <c r="G247" s="39"/>
      <c r="H247" s="39"/>
      <c r="I247" s="232"/>
      <c r="J247" s="39"/>
      <c r="K247" s="39"/>
      <c r="L247" s="43"/>
      <c r="M247" s="233"/>
      <c r="N247" s="234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139</v>
      </c>
      <c r="AU247" s="16" t="s">
        <v>85</v>
      </c>
    </row>
    <row r="248" s="13" customFormat="1">
      <c r="A248" s="13"/>
      <c r="B248" s="235"/>
      <c r="C248" s="236"/>
      <c r="D248" s="230" t="s">
        <v>141</v>
      </c>
      <c r="E248" s="237" t="s">
        <v>1</v>
      </c>
      <c r="F248" s="238" t="s">
        <v>352</v>
      </c>
      <c r="G248" s="236"/>
      <c r="H248" s="239">
        <v>2.8879999999999999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141</v>
      </c>
      <c r="AU248" s="245" t="s">
        <v>85</v>
      </c>
      <c r="AV248" s="13" t="s">
        <v>85</v>
      </c>
      <c r="AW248" s="13" t="s">
        <v>31</v>
      </c>
      <c r="AX248" s="13" t="s">
        <v>75</v>
      </c>
      <c r="AY248" s="245" t="s">
        <v>129</v>
      </c>
    </row>
    <row r="249" s="13" customFormat="1">
      <c r="A249" s="13"/>
      <c r="B249" s="235"/>
      <c r="C249" s="236"/>
      <c r="D249" s="230" t="s">
        <v>141</v>
      </c>
      <c r="E249" s="237" t="s">
        <v>1</v>
      </c>
      <c r="F249" s="238" t="s">
        <v>353</v>
      </c>
      <c r="G249" s="236"/>
      <c r="H249" s="239">
        <v>3.1850000000000001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141</v>
      </c>
      <c r="AU249" s="245" t="s">
        <v>85</v>
      </c>
      <c r="AV249" s="13" t="s">
        <v>85</v>
      </c>
      <c r="AW249" s="13" t="s">
        <v>31</v>
      </c>
      <c r="AX249" s="13" t="s">
        <v>75</v>
      </c>
      <c r="AY249" s="245" t="s">
        <v>129</v>
      </c>
    </row>
    <row r="250" s="14" customFormat="1">
      <c r="A250" s="14"/>
      <c r="B250" s="246"/>
      <c r="C250" s="247"/>
      <c r="D250" s="230" t="s">
        <v>141</v>
      </c>
      <c r="E250" s="248" t="s">
        <v>1</v>
      </c>
      <c r="F250" s="249" t="s">
        <v>152</v>
      </c>
      <c r="G250" s="247"/>
      <c r="H250" s="250">
        <v>6.0730000000000004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141</v>
      </c>
      <c r="AU250" s="256" t="s">
        <v>85</v>
      </c>
      <c r="AV250" s="14" t="s">
        <v>137</v>
      </c>
      <c r="AW250" s="14" t="s">
        <v>31</v>
      </c>
      <c r="AX250" s="14" t="s">
        <v>83</v>
      </c>
      <c r="AY250" s="256" t="s">
        <v>129</v>
      </c>
    </row>
    <row r="251" s="2" customFormat="1" ht="16.5" customHeight="1">
      <c r="A251" s="37"/>
      <c r="B251" s="38"/>
      <c r="C251" s="217" t="s">
        <v>354</v>
      </c>
      <c r="D251" s="217" t="s">
        <v>132</v>
      </c>
      <c r="E251" s="218" t="s">
        <v>355</v>
      </c>
      <c r="F251" s="219" t="s">
        <v>356</v>
      </c>
      <c r="G251" s="220" t="s">
        <v>135</v>
      </c>
      <c r="H251" s="221">
        <v>22.02</v>
      </c>
      <c r="I251" s="222"/>
      <c r="J251" s="223">
        <f>ROUND(I251*H251,2)</f>
        <v>0</v>
      </c>
      <c r="K251" s="219" t="s">
        <v>136</v>
      </c>
      <c r="L251" s="43"/>
      <c r="M251" s="224" t="s">
        <v>1</v>
      </c>
      <c r="N251" s="225" t="s">
        <v>40</v>
      </c>
      <c r="O251" s="90"/>
      <c r="P251" s="226">
        <f>O251*H251</f>
        <v>0</v>
      </c>
      <c r="Q251" s="226">
        <v>0.041744200000000002</v>
      </c>
      <c r="R251" s="226">
        <f>Q251*H251</f>
        <v>0.91920728400000007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137</v>
      </c>
      <c r="AT251" s="228" t="s">
        <v>132</v>
      </c>
      <c r="AU251" s="228" t="s">
        <v>85</v>
      </c>
      <c r="AY251" s="16" t="s">
        <v>129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83</v>
      </c>
      <c r="BK251" s="229">
        <f>ROUND(I251*H251,2)</f>
        <v>0</v>
      </c>
      <c r="BL251" s="16" t="s">
        <v>137</v>
      </c>
      <c r="BM251" s="228" t="s">
        <v>357</v>
      </c>
    </row>
    <row r="252" s="2" customFormat="1">
      <c r="A252" s="37"/>
      <c r="B252" s="38"/>
      <c r="C252" s="39"/>
      <c r="D252" s="230" t="s">
        <v>139</v>
      </c>
      <c r="E252" s="39"/>
      <c r="F252" s="231" t="s">
        <v>358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139</v>
      </c>
      <c r="AU252" s="16" t="s">
        <v>85</v>
      </c>
    </row>
    <row r="253" s="13" customFormat="1">
      <c r="A253" s="13"/>
      <c r="B253" s="235"/>
      <c r="C253" s="236"/>
      <c r="D253" s="230" t="s">
        <v>141</v>
      </c>
      <c r="E253" s="237" t="s">
        <v>1</v>
      </c>
      <c r="F253" s="238" t="s">
        <v>359</v>
      </c>
      <c r="G253" s="236"/>
      <c r="H253" s="239">
        <v>10.5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141</v>
      </c>
      <c r="AU253" s="245" t="s">
        <v>85</v>
      </c>
      <c r="AV253" s="13" t="s">
        <v>85</v>
      </c>
      <c r="AW253" s="13" t="s">
        <v>31</v>
      </c>
      <c r="AX253" s="13" t="s">
        <v>75</v>
      </c>
      <c r="AY253" s="245" t="s">
        <v>129</v>
      </c>
    </row>
    <row r="254" s="13" customFormat="1">
      <c r="A254" s="13"/>
      <c r="B254" s="235"/>
      <c r="C254" s="236"/>
      <c r="D254" s="230" t="s">
        <v>141</v>
      </c>
      <c r="E254" s="237" t="s">
        <v>1</v>
      </c>
      <c r="F254" s="238" t="s">
        <v>360</v>
      </c>
      <c r="G254" s="236"/>
      <c r="H254" s="239">
        <v>11.52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141</v>
      </c>
      <c r="AU254" s="245" t="s">
        <v>85</v>
      </c>
      <c r="AV254" s="13" t="s">
        <v>85</v>
      </c>
      <c r="AW254" s="13" t="s">
        <v>31</v>
      </c>
      <c r="AX254" s="13" t="s">
        <v>75</v>
      </c>
      <c r="AY254" s="245" t="s">
        <v>129</v>
      </c>
    </row>
    <row r="255" s="14" customFormat="1">
      <c r="A255" s="14"/>
      <c r="B255" s="246"/>
      <c r="C255" s="247"/>
      <c r="D255" s="230" t="s">
        <v>141</v>
      </c>
      <c r="E255" s="248" t="s">
        <v>1</v>
      </c>
      <c r="F255" s="249" t="s">
        <v>152</v>
      </c>
      <c r="G255" s="247"/>
      <c r="H255" s="250">
        <v>22.02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141</v>
      </c>
      <c r="AU255" s="256" t="s">
        <v>85</v>
      </c>
      <c r="AV255" s="14" t="s">
        <v>137</v>
      </c>
      <c r="AW255" s="14" t="s">
        <v>31</v>
      </c>
      <c r="AX255" s="14" t="s">
        <v>83</v>
      </c>
      <c r="AY255" s="256" t="s">
        <v>129</v>
      </c>
    </row>
    <row r="256" s="2" customFormat="1" ht="16.5" customHeight="1">
      <c r="A256" s="37"/>
      <c r="B256" s="38"/>
      <c r="C256" s="217" t="s">
        <v>361</v>
      </c>
      <c r="D256" s="217" t="s">
        <v>132</v>
      </c>
      <c r="E256" s="218" t="s">
        <v>362</v>
      </c>
      <c r="F256" s="219" t="s">
        <v>363</v>
      </c>
      <c r="G256" s="220" t="s">
        <v>135</v>
      </c>
      <c r="H256" s="221">
        <v>22.02</v>
      </c>
      <c r="I256" s="222"/>
      <c r="J256" s="223">
        <f>ROUND(I256*H256,2)</f>
        <v>0</v>
      </c>
      <c r="K256" s="219" t="s">
        <v>136</v>
      </c>
      <c r="L256" s="43"/>
      <c r="M256" s="224" t="s">
        <v>1</v>
      </c>
      <c r="N256" s="225" t="s">
        <v>40</v>
      </c>
      <c r="O256" s="90"/>
      <c r="P256" s="226">
        <f>O256*H256</f>
        <v>0</v>
      </c>
      <c r="Q256" s="226">
        <v>1.5E-05</v>
      </c>
      <c r="R256" s="226">
        <f>Q256*H256</f>
        <v>0.00033030000000000001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137</v>
      </c>
      <c r="AT256" s="228" t="s">
        <v>132</v>
      </c>
      <c r="AU256" s="228" t="s">
        <v>85</v>
      </c>
      <c r="AY256" s="16" t="s">
        <v>129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83</v>
      </c>
      <c r="BK256" s="229">
        <f>ROUND(I256*H256,2)</f>
        <v>0</v>
      </c>
      <c r="BL256" s="16" t="s">
        <v>137</v>
      </c>
      <c r="BM256" s="228" t="s">
        <v>364</v>
      </c>
    </row>
    <row r="257" s="2" customFormat="1">
      <c r="A257" s="37"/>
      <c r="B257" s="38"/>
      <c r="C257" s="39"/>
      <c r="D257" s="230" t="s">
        <v>139</v>
      </c>
      <c r="E257" s="39"/>
      <c r="F257" s="231" t="s">
        <v>365</v>
      </c>
      <c r="G257" s="39"/>
      <c r="H257" s="39"/>
      <c r="I257" s="232"/>
      <c r="J257" s="39"/>
      <c r="K257" s="39"/>
      <c r="L257" s="43"/>
      <c r="M257" s="233"/>
      <c r="N257" s="23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139</v>
      </c>
      <c r="AU257" s="16" t="s">
        <v>85</v>
      </c>
    </row>
    <row r="258" s="2" customFormat="1" ht="16.5" customHeight="1">
      <c r="A258" s="37"/>
      <c r="B258" s="38"/>
      <c r="C258" s="217" t="s">
        <v>366</v>
      </c>
      <c r="D258" s="217" t="s">
        <v>132</v>
      </c>
      <c r="E258" s="218" t="s">
        <v>367</v>
      </c>
      <c r="F258" s="219" t="s">
        <v>368</v>
      </c>
      <c r="G258" s="220" t="s">
        <v>214</v>
      </c>
      <c r="H258" s="221">
        <v>0.051999999999999998</v>
      </c>
      <c r="I258" s="222"/>
      <c r="J258" s="223">
        <f>ROUND(I258*H258,2)</f>
        <v>0</v>
      </c>
      <c r="K258" s="219" t="s">
        <v>136</v>
      </c>
      <c r="L258" s="43"/>
      <c r="M258" s="224" t="s">
        <v>1</v>
      </c>
      <c r="N258" s="225" t="s">
        <v>40</v>
      </c>
      <c r="O258" s="90"/>
      <c r="P258" s="226">
        <f>O258*H258</f>
        <v>0</v>
      </c>
      <c r="Q258" s="226">
        <v>1.1127737420999999</v>
      </c>
      <c r="R258" s="226">
        <f>Q258*H258</f>
        <v>0.057864234589199995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137</v>
      </c>
      <c r="AT258" s="228" t="s">
        <v>132</v>
      </c>
      <c r="AU258" s="228" t="s">
        <v>85</v>
      </c>
      <c r="AY258" s="16" t="s">
        <v>129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83</v>
      </c>
      <c r="BK258" s="229">
        <f>ROUND(I258*H258,2)</f>
        <v>0</v>
      </c>
      <c r="BL258" s="16" t="s">
        <v>137</v>
      </c>
      <c r="BM258" s="228" t="s">
        <v>369</v>
      </c>
    </row>
    <row r="259" s="2" customFormat="1">
      <c r="A259" s="37"/>
      <c r="B259" s="38"/>
      <c r="C259" s="39"/>
      <c r="D259" s="230" t="s">
        <v>139</v>
      </c>
      <c r="E259" s="39"/>
      <c r="F259" s="231" t="s">
        <v>370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139</v>
      </c>
      <c r="AU259" s="16" t="s">
        <v>85</v>
      </c>
    </row>
    <row r="260" s="13" customFormat="1">
      <c r="A260" s="13"/>
      <c r="B260" s="235"/>
      <c r="C260" s="236"/>
      <c r="D260" s="230" t="s">
        <v>141</v>
      </c>
      <c r="E260" s="237" t="s">
        <v>1</v>
      </c>
      <c r="F260" s="238" t="s">
        <v>371</v>
      </c>
      <c r="G260" s="236"/>
      <c r="H260" s="239">
        <v>0.025000000000000001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141</v>
      </c>
      <c r="AU260" s="245" t="s">
        <v>85</v>
      </c>
      <c r="AV260" s="13" t="s">
        <v>85</v>
      </c>
      <c r="AW260" s="13" t="s">
        <v>31</v>
      </c>
      <c r="AX260" s="13" t="s">
        <v>75</v>
      </c>
      <c r="AY260" s="245" t="s">
        <v>129</v>
      </c>
    </row>
    <row r="261" s="13" customFormat="1">
      <c r="A261" s="13"/>
      <c r="B261" s="235"/>
      <c r="C261" s="236"/>
      <c r="D261" s="230" t="s">
        <v>141</v>
      </c>
      <c r="E261" s="237" t="s">
        <v>1</v>
      </c>
      <c r="F261" s="238" t="s">
        <v>372</v>
      </c>
      <c r="G261" s="236"/>
      <c r="H261" s="239">
        <v>0.027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141</v>
      </c>
      <c r="AU261" s="245" t="s">
        <v>85</v>
      </c>
      <c r="AV261" s="13" t="s">
        <v>85</v>
      </c>
      <c r="AW261" s="13" t="s">
        <v>31</v>
      </c>
      <c r="AX261" s="13" t="s">
        <v>75</v>
      </c>
      <c r="AY261" s="245" t="s">
        <v>129</v>
      </c>
    </row>
    <row r="262" s="14" customFormat="1">
      <c r="A262" s="14"/>
      <c r="B262" s="246"/>
      <c r="C262" s="247"/>
      <c r="D262" s="230" t="s">
        <v>141</v>
      </c>
      <c r="E262" s="248" t="s">
        <v>1</v>
      </c>
      <c r="F262" s="249" t="s">
        <v>152</v>
      </c>
      <c r="G262" s="247"/>
      <c r="H262" s="250">
        <v>0.052000000000000005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141</v>
      </c>
      <c r="AU262" s="256" t="s">
        <v>85</v>
      </c>
      <c r="AV262" s="14" t="s">
        <v>137</v>
      </c>
      <c r="AW262" s="14" t="s">
        <v>31</v>
      </c>
      <c r="AX262" s="14" t="s">
        <v>83</v>
      </c>
      <c r="AY262" s="256" t="s">
        <v>129</v>
      </c>
    </row>
    <row r="263" s="2" customFormat="1" ht="16.5" customHeight="1">
      <c r="A263" s="37"/>
      <c r="B263" s="38"/>
      <c r="C263" s="217" t="s">
        <v>373</v>
      </c>
      <c r="D263" s="217" t="s">
        <v>132</v>
      </c>
      <c r="E263" s="218" t="s">
        <v>374</v>
      </c>
      <c r="F263" s="219" t="s">
        <v>375</v>
      </c>
      <c r="G263" s="220" t="s">
        <v>176</v>
      </c>
      <c r="H263" s="221">
        <v>17.350000000000001</v>
      </c>
      <c r="I263" s="222"/>
      <c r="J263" s="223">
        <f>ROUND(I263*H263,2)</f>
        <v>0</v>
      </c>
      <c r="K263" s="219" t="s">
        <v>136</v>
      </c>
      <c r="L263" s="43"/>
      <c r="M263" s="224" t="s">
        <v>1</v>
      </c>
      <c r="N263" s="225" t="s">
        <v>40</v>
      </c>
      <c r="O263" s="90"/>
      <c r="P263" s="226">
        <f>O263*H263</f>
        <v>0</v>
      </c>
      <c r="Q263" s="226">
        <v>0.0039547999999999996</v>
      </c>
      <c r="R263" s="226">
        <f>Q263*H263</f>
        <v>0.068615780000000001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137</v>
      </c>
      <c r="AT263" s="228" t="s">
        <v>132</v>
      </c>
      <c r="AU263" s="228" t="s">
        <v>85</v>
      </c>
      <c r="AY263" s="16" t="s">
        <v>129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83</v>
      </c>
      <c r="BK263" s="229">
        <f>ROUND(I263*H263,2)</f>
        <v>0</v>
      </c>
      <c r="BL263" s="16" t="s">
        <v>137</v>
      </c>
      <c r="BM263" s="228" t="s">
        <v>376</v>
      </c>
    </row>
    <row r="264" s="2" customFormat="1">
      <c r="A264" s="37"/>
      <c r="B264" s="38"/>
      <c r="C264" s="39"/>
      <c r="D264" s="230" t="s">
        <v>139</v>
      </c>
      <c r="E264" s="39"/>
      <c r="F264" s="231" t="s">
        <v>377</v>
      </c>
      <c r="G264" s="39"/>
      <c r="H264" s="39"/>
      <c r="I264" s="232"/>
      <c r="J264" s="39"/>
      <c r="K264" s="39"/>
      <c r="L264" s="43"/>
      <c r="M264" s="233"/>
      <c r="N264" s="23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139</v>
      </c>
      <c r="AU264" s="16" t="s">
        <v>85</v>
      </c>
    </row>
    <row r="265" s="13" customFormat="1">
      <c r="A265" s="13"/>
      <c r="B265" s="235"/>
      <c r="C265" s="236"/>
      <c r="D265" s="230" t="s">
        <v>141</v>
      </c>
      <c r="E265" s="237" t="s">
        <v>1</v>
      </c>
      <c r="F265" s="238" t="s">
        <v>378</v>
      </c>
      <c r="G265" s="236"/>
      <c r="H265" s="239">
        <v>8.25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141</v>
      </c>
      <c r="AU265" s="245" t="s">
        <v>85</v>
      </c>
      <c r="AV265" s="13" t="s">
        <v>85</v>
      </c>
      <c r="AW265" s="13" t="s">
        <v>31</v>
      </c>
      <c r="AX265" s="13" t="s">
        <v>75</v>
      </c>
      <c r="AY265" s="245" t="s">
        <v>129</v>
      </c>
    </row>
    <row r="266" s="13" customFormat="1">
      <c r="A266" s="13"/>
      <c r="B266" s="235"/>
      <c r="C266" s="236"/>
      <c r="D266" s="230" t="s">
        <v>141</v>
      </c>
      <c r="E266" s="237" t="s">
        <v>1</v>
      </c>
      <c r="F266" s="238" t="s">
        <v>379</v>
      </c>
      <c r="G266" s="236"/>
      <c r="H266" s="239">
        <v>9.0999999999999996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141</v>
      </c>
      <c r="AU266" s="245" t="s">
        <v>85</v>
      </c>
      <c r="AV266" s="13" t="s">
        <v>85</v>
      </c>
      <c r="AW266" s="13" t="s">
        <v>31</v>
      </c>
      <c r="AX266" s="13" t="s">
        <v>75</v>
      </c>
      <c r="AY266" s="245" t="s">
        <v>129</v>
      </c>
    </row>
    <row r="267" s="14" customFormat="1">
      <c r="A267" s="14"/>
      <c r="B267" s="246"/>
      <c r="C267" s="247"/>
      <c r="D267" s="230" t="s">
        <v>141</v>
      </c>
      <c r="E267" s="248" t="s">
        <v>1</v>
      </c>
      <c r="F267" s="249" t="s">
        <v>152</v>
      </c>
      <c r="G267" s="247"/>
      <c r="H267" s="250">
        <v>17.350000000000001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141</v>
      </c>
      <c r="AU267" s="256" t="s">
        <v>85</v>
      </c>
      <c r="AV267" s="14" t="s">
        <v>137</v>
      </c>
      <c r="AW267" s="14" t="s">
        <v>31</v>
      </c>
      <c r="AX267" s="14" t="s">
        <v>83</v>
      </c>
      <c r="AY267" s="256" t="s">
        <v>129</v>
      </c>
    </row>
    <row r="268" s="2" customFormat="1" ht="16.5" customHeight="1">
      <c r="A268" s="37"/>
      <c r="B268" s="38"/>
      <c r="C268" s="257" t="s">
        <v>380</v>
      </c>
      <c r="D268" s="257" t="s">
        <v>223</v>
      </c>
      <c r="E268" s="258" t="s">
        <v>381</v>
      </c>
      <c r="F268" s="259" t="s">
        <v>382</v>
      </c>
      <c r="G268" s="260" t="s">
        <v>176</v>
      </c>
      <c r="H268" s="261">
        <v>17.350000000000001</v>
      </c>
      <c r="I268" s="262"/>
      <c r="J268" s="263">
        <f>ROUND(I268*H268,2)</f>
        <v>0</v>
      </c>
      <c r="K268" s="259" t="s">
        <v>1</v>
      </c>
      <c r="L268" s="264"/>
      <c r="M268" s="265" t="s">
        <v>1</v>
      </c>
      <c r="N268" s="266" t="s">
        <v>40</v>
      </c>
      <c r="O268" s="90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161</v>
      </c>
      <c r="AT268" s="228" t="s">
        <v>223</v>
      </c>
      <c r="AU268" s="228" t="s">
        <v>85</v>
      </c>
      <c r="AY268" s="16" t="s">
        <v>129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83</v>
      </c>
      <c r="BK268" s="229">
        <f>ROUND(I268*H268,2)</f>
        <v>0</v>
      </c>
      <c r="BL268" s="16" t="s">
        <v>137</v>
      </c>
      <c r="BM268" s="228" t="s">
        <v>383</v>
      </c>
    </row>
    <row r="269" s="2" customFormat="1">
      <c r="A269" s="37"/>
      <c r="B269" s="38"/>
      <c r="C269" s="39"/>
      <c r="D269" s="230" t="s">
        <v>139</v>
      </c>
      <c r="E269" s="39"/>
      <c r="F269" s="231" t="s">
        <v>384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139</v>
      </c>
      <c r="AU269" s="16" t="s">
        <v>85</v>
      </c>
    </row>
    <row r="270" s="2" customFormat="1" ht="16.5" customHeight="1">
      <c r="A270" s="37"/>
      <c r="B270" s="38"/>
      <c r="C270" s="217" t="s">
        <v>385</v>
      </c>
      <c r="D270" s="217" t="s">
        <v>132</v>
      </c>
      <c r="E270" s="218" t="s">
        <v>386</v>
      </c>
      <c r="F270" s="219" t="s">
        <v>387</v>
      </c>
      <c r="G270" s="220" t="s">
        <v>388</v>
      </c>
      <c r="H270" s="221">
        <v>11</v>
      </c>
      <c r="I270" s="222"/>
      <c r="J270" s="223">
        <f>ROUND(I270*H270,2)</f>
        <v>0</v>
      </c>
      <c r="K270" s="219" t="s">
        <v>136</v>
      </c>
      <c r="L270" s="43"/>
      <c r="M270" s="224" t="s">
        <v>1</v>
      </c>
      <c r="N270" s="225" t="s">
        <v>40</v>
      </c>
      <c r="O270" s="90"/>
      <c r="P270" s="226">
        <f>O270*H270</f>
        <v>0</v>
      </c>
      <c r="Q270" s="226">
        <v>0.144006</v>
      </c>
      <c r="R270" s="226">
        <f>Q270*H270</f>
        <v>1.584066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137</v>
      </c>
      <c r="AT270" s="228" t="s">
        <v>132</v>
      </c>
      <c r="AU270" s="228" t="s">
        <v>85</v>
      </c>
      <c r="AY270" s="16" t="s">
        <v>129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83</v>
      </c>
      <c r="BK270" s="229">
        <f>ROUND(I270*H270,2)</f>
        <v>0</v>
      </c>
      <c r="BL270" s="16" t="s">
        <v>137</v>
      </c>
      <c r="BM270" s="228" t="s">
        <v>389</v>
      </c>
    </row>
    <row r="271" s="2" customFormat="1">
      <c r="A271" s="37"/>
      <c r="B271" s="38"/>
      <c r="C271" s="39"/>
      <c r="D271" s="230" t="s">
        <v>139</v>
      </c>
      <c r="E271" s="39"/>
      <c r="F271" s="231" t="s">
        <v>390</v>
      </c>
      <c r="G271" s="39"/>
      <c r="H271" s="39"/>
      <c r="I271" s="232"/>
      <c r="J271" s="39"/>
      <c r="K271" s="39"/>
      <c r="L271" s="43"/>
      <c r="M271" s="233"/>
      <c r="N271" s="23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139</v>
      </c>
      <c r="AU271" s="16" t="s">
        <v>85</v>
      </c>
    </row>
    <row r="272" s="2" customFormat="1" ht="16.5" customHeight="1">
      <c r="A272" s="37"/>
      <c r="B272" s="38"/>
      <c r="C272" s="257" t="s">
        <v>391</v>
      </c>
      <c r="D272" s="257" t="s">
        <v>223</v>
      </c>
      <c r="E272" s="258" t="s">
        <v>392</v>
      </c>
      <c r="F272" s="259" t="s">
        <v>393</v>
      </c>
      <c r="G272" s="260" t="s">
        <v>388</v>
      </c>
      <c r="H272" s="261">
        <v>11</v>
      </c>
      <c r="I272" s="262"/>
      <c r="J272" s="263">
        <f>ROUND(I272*H272,2)</f>
        <v>0</v>
      </c>
      <c r="K272" s="259" t="s">
        <v>1</v>
      </c>
      <c r="L272" s="264"/>
      <c r="M272" s="265" t="s">
        <v>1</v>
      </c>
      <c r="N272" s="266" t="s">
        <v>40</v>
      </c>
      <c r="O272" s="90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161</v>
      </c>
      <c r="AT272" s="228" t="s">
        <v>223</v>
      </c>
      <c r="AU272" s="228" t="s">
        <v>85</v>
      </c>
      <c r="AY272" s="16" t="s">
        <v>129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83</v>
      </c>
      <c r="BK272" s="229">
        <f>ROUND(I272*H272,2)</f>
        <v>0</v>
      </c>
      <c r="BL272" s="16" t="s">
        <v>137</v>
      </c>
      <c r="BM272" s="228" t="s">
        <v>394</v>
      </c>
    </row>
    <row r="273" s="2" customFormat="1">
      <c r="A273" s="37"/>
      <c r="B273" s="38"/>
      <c r="C273" s="39"/>
      <c r="D273" s="230" t="s">
        <v>139</v>
      </c>
      <c r="E273" s="39"/>
      <c r="F273" s="231" t="s">
        <v>395</v>
      </c>
      <c r="G273" s="39"/>
      <c r="H273" s="39"/>
      <c r="I273" s="232"/>
      <c r="J273" s="39"/>
      <c r="K273" s="39"/>
      <c r="L273" s="43"/>
      <c r="M273" s="233"/>
      <c r="N273" s="23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139</v>
      </c>
      <c r="AU273" s="16" t="s">
        <v>85</v>
      </c>
    </row>
    <row r="274" s="2" customFormat="1" ht="21.75" customHeight="1">
      <c r="A274" s="37"/>
      <c r="B274" s="38"/>
      <c r="C274" s="217" t="s">
        <v>396</v>
      </c>
      <c r="D274" s="217" t="s">
        <v>132</v>
      </c>
      <c r="E274" s="218" t="s">
        <v>397</v>
      </c>
      <c r="F274" s="219" t="s">
        <v>398</v>
      </c>
      <c r="G274" s="220" t="s">
        <v>146</v>
      </c>
      <c r="H274" s="221">
        <v>3.25</v>
      </c>
      <c r="I274" s="222"/>
      <c r="J274" s="223">
        <f>ROUND(I274*H274,2)</f>
        <v>0</v>
      </c>
      <c r="K274" s="219" t="s">
        <v>136</v>
      </c>
      <c r="L274" s="43"/>
      <c r="M274" s="224" t="s">
        <v>1</v>
      </c>
      <c r="N274" s="225" t="s">
        <v>40</v>
      </c>
      <c r="O274" s="90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137</v>
      </c>
      <c r="AT274" s="228" t="s">
        <v>132</v>
      </c>
      <c r="AU274" s="228" t="s">
        <v>85</v>
      </c>
      <c r="AY274" s="16" t="s">
        <v>129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83</v>
      </c>
      <c r="BK274" s="229">
        <f>ROUND(I274*H274,2)</f>
        <v>0</v>
      </c>
      <c r="BL274" s="16" t="s">
        <v>137</v>
      </c>
      <c r="BM274" s="228" t="s">
        <v>399</v>
      </c>
    </row>
    <row r="275" s="2" customFormat="1">
      <c r="A275" s="37"/>
      <c r="B275" s="38"/>
      <c r="C275" s="39"/>
      <c r="D275" s="230" t="s">
        <v>139</v>
      </c>
      <c r="E275" s="39"/>
      <c r="F275" s="231" t="s">
        <v>400</v>
      </c>
      <c r="G275" s="39"/>
      <c r="H275" s="39"/>
      <c r="I275" s="232"/>
      <c r="J275" s="39"/>
      <c r="K275" s="39"/>
      <c r="L275" s="43"/>
      <c r="M275" s="233"/>
      <c r="N275" s="23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139</v>
      </c>
      <c r="AU275" s="16" t="s">
        <v>85</v>
      </c>
    </row>
    <row r="276" s="13" customFormat="1">
      <c r="A276" s="13"/>
      <c r="B276" s="235"/>
      <c r="C276" s="236"/>
      <c r="D276" s="230" t="s">
        <v>141</v>
      </c>
      <c r="E276" s="237" t="s">
        <v>1</v>
      </c>
      <c r="F276" s="238" t="s">
        <v>401</v>
      </c>
      <c r="G276" s="236"/>
      <c r="H276" s="239">
        <v>3.25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141</v>
      </c>
      <c r="AU276" s="245" t="s">
        <v>85</v>
      </c>
      <c r="AV276" s="13" t="s">
        <v>85</v>
      </c>
      <c r="AW276" s="13" t="s">
        <v>31</v>
      </c>
      <c r="AX276" s="13" t="s">
        <v>83</v>
      </c>
      <c r="AY276" s="245" t="s">
        <v>129</v>
      </c>
    </row>
    <row r="277" s="12" customFormat="1" ht="22.8" customHeight="1">
      <c r="A277" s="12"/>
      <c r="B277" s="201"/>
      <c r="C277" s="202"/>
      <c r="D277" s="203" t="s">
        <v>74</v>
      </c>
      <c r="E277" s="215" t="s">
        <v>137</v>
      </c>
      <c r="F277" s="215" t="s">
        <v>402</v>
      </c>
      <c r="G277" s="202"/>
      <c r="H277" s="202"/>
      <c r="I277" s="205"/>
      <c r="J277" s="216">
        <f>BK277</f>
        <v>0</v>
      </c>
      <c r="K277" s="202"/>
      <c r="L277" s="207"/>
      <c r="M277" s="208"/>
      <c r="N277" s="209"/>
      <c r="O277" s="209"/>
      <c r="P277" s="210">
        <f>SUM(P278:P285)</f>
        <v>0</v>
      </c>
      <c r="Q277" s="209"/>
      <c r="R277" s="210">
        <f>SUM(R278:R285)</f>
        <v>52.851113279999993</v>
      </c>
      <c r="S277" s="209"/>
      <c r="T277" s="211">
        <f>SUM(T278:T285)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2" t="s">
        <v>83</v>
      </c>
      <c r="AT277" s="213" t="s">
        <v>74</v>
      </c>
      <c r="AU277" s="213" t="s">
        <v>83</v>
      </c>
      <c r="AY277" s="212" t="s">
        <v>129</v>
      </c>
      <c r="BK277" s="214">
        <f>SUM(BK278:BK285)</f>
        <v>0</v>
      </c>
    </row>
    <row r="278" s="2" customFormat="1" ht="21.75" customHeight="1">
      <c r="A278" s="37"/>
      <c r="B278" s="38"/>
      <c r="C278" s="217" t="s">
        <v>403</v>
      </c>
      <c r="D278" s="217" t="s">
        <v>132</v>
      </c>
      <c r="E278" s="218" t="s">
        <v>404</v>
      </c>
      <c r="F278" s="219" t="s">
        <v>405</v>
      </c>
      <c r="G278" s="220" t="s">
        <v>135</v>
      </c>
      <c r="H278" s="221">
        <v>36</v>
      </c>
      <c r="I278" s="222"/>
      <c r="J278" s="223">
        <f>ROUND(I278*H278,2)</f>
        <v>0</v>
      </c>
      <c r="K278" s="219" t="s">
        <v>136</v>
      </c>
      <c r="L278" s="43"/>
      <c r="M278" s="224" t="s">
        <v>1</v>
      </c>
      <c r="N278" s="225" t="s">
        <v>40</v>
      </c>
      <c r="O278" s="90"/>
      <c r="P278" s="226">
        <f>O278*H278</f>
        <v>0</v>
      </c>
      <c r="Q278" s="226">
        <v>0.78062047999999995</v>
      </c>
      <c r="R278" s="226">
        <f>Q278*H278</f>
        <v>28.102337279999997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137</v>
      </c>
      <c r="AT278" s="228" t="s">
        <v>132</v>
      </c>
      <c r="AU278" s="228" t="s">
        <v>85</v>
      </c>
      <c r="AY278" s="16" t="s">
        <v>129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83</v>
      </c>
      <c r="BK278" s="229">
        <f>ROUND(I278*H278,2)</f>
        <v>0</v>
      </c>
      <c r="BL278" s="16" t="s">
        <v>137</v>
      </c>
      <c r="BM278" s="228" t="s">
        <v>406</v>
      </c>
    </row>
    <row r="279" s="2" customFormat="1">
      <c r="A279" s="37"/>
      <c r="B279" s="38"/>
      <c r="C279" s="39"/>
      <c r="D279" s="230" t="s">
        <v>139</v>
      </c>
      <c r="E279" s="39"/>
      <c r="F279" s="231" t="s">
        <v>407</v>
      </c>
      <c r="G279" s="39"/>
      <c r="H279" s="39"/>
      <c r="I279" s="232"/>
      <c r="J279" s="39"/>
      <c r="K279" s="39"/>
      <c r="L279" s="43"/>
      <c r="M279" s="233"/>
      <c r="N279" s="23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139</v>
      </c>
      <c r="AU279" s="16" t="s">
        <v>85</v>
      </c>
    </row>
    <row r="280" s="13" customFormat="1">
      <c r="A280" s="13"/>
      <c r="B280" s="235"/>
      <c r="C280" s="236"/>
      <c r="D280" s="230" t="s">
        <v>141</v>
      </c>
      <c r="E280" s="237" t="s">
        <v>1</v>
      </c>
      <c r="F280" s="238" t="s">
        <v>408</v>
      </c>
      <c r="G280" s="236"/>
      <c r="H280" s="239">
        <v>36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141</v>
      </c>
      <c r="AU280" s="245" t="s">
        <v>85</v>
      </c>
      <c r="AV280" s="13" t="s">
        <v>85</v>
      </c>
      <c r="AW280" s="13" t="s">
        <v>31</v>
      </c>
      <c r="AX280" s="13" t="s">
        <v>83</v>
      </c>
      <c r="AY280" s="245" t="s">
        <v>129</v>
      </c>
    </row>
    <row r="281" s="2" customFormat="1" ht="21.75" customHeight="1">
      <c r="A281" s="37"/>
      <c r="B281" s="38"/>
      <c r="C281" s="217" t="s">
        <v>409</v>
      </c>
      <c r="D281" s="217" t="s">
        <v>132</v>
      </c>
      <c r="E281" s="218" t="s">
        <v>410</v>
      </c>
      <c r="F281" s="219" t="s">
        <v>411</v>
      </c>
      <c r="G281" s="220" t="s">
        <v>135</v>
      </c>
      <c r="H281" s="221">
        <v>24</v>
      </c>
      <c r="I281" s="222"/>
      <c r="J281" s="223">
        <f>ROUND(I281*H281,2)</f>
        <v>0</v>
      </c>
      <c r="K281" s="219" t="s">
        <v>136</v>
      </c>
      <c r="L281" s="43"/>
      <c r="M281" s="224" t="s">
        <v>1</v>
      </c>
      <c r="N281" s="225" t="s">
        <v>40</v>
      </c>
      <c r="O281" s="90"/>
      <c r="P281" s="226">
        <f>O281*H281</f>
        <v>0</v>
      </c>
      <c r="Q281" s="226">
        <v>1.031199</v>
      </c>
      <c r="R281" s="226">
        <f>Q281*H281</f>
        <v>24.748775999999999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137</v>
      </c>
      <c r="AT281" s="228" t="s">
        <v>132</v>
      </c>
      <c r="AU281" s="228" t="s">
        <v>85</v>
      </c>
      <c r="AY281" s="16" t="s">
        <v>129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83</v>
      </c>
      <c r="BK281" s="229">
        <f>ROUND(I281*H281,2)</f>
        <v>0</v>
      </c>
      <c r="BL281" s="16" t="s">
        <v>137</v>
      </c>
      <c r="BM281" s="228" t="s">
        <v>412</v>
      </c>
    </row>
    <row r="282" s="2" customFormat="1">
      <c r="A282" s="37"/>
      <c r="B282" s="38"/>
      <c r="C282" s="39"/>
      <c r="D282" s="230" t="s">
        <v>139</v>
      </c>
      <c r="E282" s="39"/>
      <c r="F282" s="231" t="s">
        <v>413</v>
      </c>
      <c r="G282" s="39"/>
      <c r="H282" s="39"/>
      <c r="I282" s="232"/>
      <c r="J282" s="39"/>
      <c r="K282" s="39"/>
      <c r="L282" s="43"/>
      <c r="M282" s="233"/>
      <c r="N282" s="23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139</v>
      </c>
      <c r="AU282" s="16" t="s">
        <v>85</v>
      </c>
    </row>
    <row r="283" s="13" customFormat="1">
      <c r="A283" s="13"/>
      <c r="B283" s="235"/>
      <c r="C283" s="236"/>
      <c r="D283" s="230" t="s">
        <v>141</v>
      </c>
      <c r="E283" s="237" t="s">
        <v>1</v>
      </c>
      <c r="F283" s="238" t="s">
        <v>414</v>
      </c>
      <c r="G283" s="236"/>
      <c r="H283" s="239">
        <v>12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141</v>
      </c>
      <c r="AU283" s="245" t="s">
        <v>85</v>
      </c>
      <c r="AV283" s="13" t="s">
        <v>85</v>
      </c>
      <c r="AW283" s="13" t="s">
        <v>31</v>
      </c>
      <c r="AX283" s="13" t="s">
        <v>75</v>
      </c>
      <c r="AY283" s="245" t="s">
        <v>129</v>
      </c>
    </row>
    <row r="284" s="13" customFormat="1">
      <c r="A284" s="13"/>
      <c r="B284" s="235"/>
      <c r="C284" s="236"/>
      <c r="D284" s="230" t="s">
        <v>141</v>
      </c>
      <c r="E284" s="237" t="s">
        <v>1</v>
      </c>
      <c r="F284" s="238" t="s">
        <v>415</v>
      </c>
      <c r="G284" s="236"/>
      <c r="H284" s="239">
        <v>12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141</v>
      </c>
      <c r="AU284" s="245" t="s">
        <v>85</v>
      </c>
      <c r="AV284" s="13" t="s">
        <v>85</v>
      </c>
      <c r="AW284" s="13" t="s">
        <v>31</v>
      </c>
      <c r="AX284" s="13" t="s">
        <v>75</v>
      </c>
      <c r="AY284" s="245" t="s">
        <v>129</v>
      </c>
    </row>
    <row r="285" s="14" customFormat="1">
      <c r="A285" s="14"/>
      <c r="B285" s="246"/>
      <c r="C285" s="247"/>
      <c r="D285" s="230" t="s">
        <v>141</v>
      </c>
      <c r="E285" s="248" t="s">
        <v>1</v>
      </c>
      <c r="F285" s="249" t="s">
        <v>152</v>
      </c>
      <c r="G285" s="247"/>
      <c r="H285" s="250">
        <v>24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141</v>
      </c>
      <c r="AU285" s="256" t="s">
        <v>85</v>
      </c>
      <c r="AV285" s="14" t="s">
        <v>137</v>
      </c>
      <c r="AW285" s="14" t="s">
        <v>31</v>
      </c>
      <c r="AX285" s="14" t="s">
        <v>83</v>
      </c>
      <c r="AY285" s="256" t="s">
        <v>129</v>
      </c>
    </row>
    <row r="286" s="12" customFormat="1" ht="22.8" customHeight="1">
      <c r="A286" s="12"/>
      <c r="B286" s="201"/>
      <c r="C286" s="202"/>
      <c r="D286" s="203" t="s">
        <v>74</v>
      </c>
      <c r="E286" s="215" t="s">
        <v>131</v>
      </c>
      <c r="F286" s="215" t="s">
        <v>416</v>
      </c>
      <c r="G286" s="202"/>
      <c r="H286" s="202"/>
      <c r="I286" s="205"/>
      <c r="J286" s="216">
        <f>BK286</f>
        <v>0</v>
      </c>
      <c r="K286" s="202"/>
      <c r="L286" s="207"/>
      <c r="M286" s="208"/>
      <c r="N286" s="209"/>
      <c r="O286" s="209"/>
      <c r="P286" s="210">
        <f>SUM(P287:P328)</f>
        <v>0</v>
      </c>
      <c r="Q286" s="209"/>
      <c r="R286" s="210">
        <f>SUM(R287:R328)</f>
        <v>1785.274371</v>
      </c>
      <c r="S286" s="209"/>
      <c r="T286" s="211">
        <f>SUM(T287:T328)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2" t="s">
        <v>83</v>
      </c>
      <c r="AT286" s="213" t="s">
        <v>74</v>
      </c>
      <c r="AU286" s="213" t="s">
        <v>83</v>
      </c>
      <c r="AY286" s="212" t="s">
        <v>129</v>
      </c>
      <c r="BK286" s="214">
        <f>SUM(BK287:BK328)</f>
        <v>0</v>
      </c>
    </row>
    <row r="287" s="2" customFormat="1" ht="24.15" customHeight="1">
      <c r="A287" s="37"/>
      <c r="B287" s="38"/>
      <c r="C287" s="217" t="s">
        <v>417</v>
      </c>
      <c r="D287" s="217" t="s">
        <v>132</v>
      </c>
      <c r="E287" s="218" t="s">
        <v>418</v>
      </c>
      <c r="F287" s="219" t="s">
        <v>419</v>
      </c>
      <c r="G287" s="220" t="s">
        <v>135</v>
      </c>
      <c r="H287" s="221">
        <v>5795.3699999999999</v>
      </c>
      <c r="I287" s="222"/>
      <c r="J287" s="223">
        <f>ROUND(I287*H287,2)</f>
        <v>0</v>
      </c>
      <c r="K287" s="219" t="s">
        <v>136</v>
      </c>
      <c r="L287" s="43"/>
      <c r="M287" s="224" t="s">
        <v>1</v>
      </c>
      <c r="N287" s="225" t="s">
        <v>40</v>
      </c>
      <c r="O287" s="90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137</v>
      </c>
      <c r="AT287" s="228" t="s">
        <v>132</v>
      </c>
      <c r="AU287" s="228" t="s">
        <v>85</v>
      </c>
      <c r="AY287" s="16" t="s">
        <v>129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83</v>
      </c>
      <c r="BK287" s="229">
        <f>ROUND(I287*H287,2)</f>
        <v>0</v>
      </c>
      <c r="BL287" s="16" t="s">
        <v>137</v>
      </c>
      <c r="BM287" s="228" t="s">
        <v>420</v>
      </c>
    </row>
    <row r="288" s="2" customFormat="1">
      <c r="A288" s="37"/>
      <c r="B288" s="38"/>
      <c r="C288" s="39"/>
      <c r="D288" s="230" t="s">
        <v>139</v>
      </c>
      <c r="E288" s="39"/>
      <c r="F288" s="231" t="s">
        <v>421</v>
      </c>
      <c r="G288" s="39"/>
      <c r="H288" s="39"/>
      <c r="I288" s="232"/>
      <c r="J288" s="39"/>
      <c r="K288" s="39"/>
      <c r="L288" s="43"/>
      <c r="M288" s="233"/>
      <c r="N288" s="23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139</v>
      </c>
      <c r="AU288" s="16" t="s">
        <v>85</v>
      </c>
    </row>
    <row r="289" s="13" customFormat="1">
      <c r="A289" s="13"/>
      <c r="B289" s="235"/>
      <c r="C289" s="236"/>
      <c r="D289" s="230" t="s">
        <v>141</v>
      </c>
      <c r="E289" s="237" t="s">
        <v>1</v>
      </c>
      <c r="F289" s="238" t="s">
        <v>422</v>
      </c>
      <c r="G289" s="236"/>
      <c r="H289" s="239">
        <v>5490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141</v>
      </c>
      <c r="AU289" s="245" t="s">
        <v>85</v>
      </c>
      <c r="AV289" s="13" t="s">
        <v>85</v>
      </c>
      <c r="AW289" s="13" t="s">
        <v>31</v>
      </c>
      <c r="AX289" s="13" t="s">
        <v>75</v>
      </c>
      <c r="AY289" s="245" t="s">
        <v>129</v>
      </c>
    </row>
    <row r="290" s="13" customFormat="1">
      <c r="A290" s="13"/>
      <c r="B290" s="235"/>
      <c r="C290" s="236"/>
      <c r="D290" s="230" t="s">
        <v>141</v>
      </c>
      <c r="E290" s="237" t="s">
        <v>1</v>
      </c>
      <c r="F290" s="238" t="s">
        <v>423</v>
      </c>
      <c r="G290" s="236"/>
      <c r="H290" s="239">
        <v>131.87000000000001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141</v>
      </c>
      <c r="AU290" s="245" t="s">
        <v>85</v>
      </c>
      <c r="AV290" s="13" t="s">
        <v>85</v>
      </c>
      <c r="AW290" s="13" t="s">
        <v>31</v>
      </c>
      <c r="AX290" s="13" t="s">
        <v>75</v>
      </c>
      <c r="AY290" s="245" t="s">
        <v>129</v>
      </c>
    </row>
    <row r="291" s="13" customFormat="1">
      <c r="A291" s="13"/>
      <c r="B291" s="235"/>
      <c r="C291" s="236"/>
      <c r="D291" s="230" t="s">
        <v>141</v>
      </c>
      <c r="E291" s="237" t="s">
        <v>1</v>
      </c>
      <c r="F291" s="238" t="s">
        <v>424</v>
      </c>
      <c r="G291" s="236"/>
      <c r="H291" s="239">
        <v>173.5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141</v>
      </c>
      <c r="AU291" s="245" t="s">
        <v>85</v>
      </c>
      <c r="AV291" s="13" t="s">
        <v>85</v>
      </c>
      <c r="AW291" s="13" t="s">
        <v>31</v>
      </c>
      <c r="AX291" s="13" t="s">
        <v>75</v>
      </c>
      <c r="AY291" s="245" t="s">
        <v>129</v>
      </c>
    </row>
    <row r="292" s="14" customFormat="1">
      <c r="A292" s="14"/>
      <c r="B292" s="246"/>
      <c r="C292" s="247"/>
      <c r="D292" s="230" t="s">
        <v>141</v>
      </c>
      <c r="E292" s="248" t="s">
        <v>1</v>
      </c>
      <c r="F292" s="249" t="s">
        <v>152</v>
      </c>
      <c r="G292" s="247"/>
      <c r="H292" s="250">
        <v>5795.3699999999999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141</v>
      </c>
      <c r="AU292" s="256" t="s">
        <v>85</v>
      </c>
      <c r="AV292" s="14" t="s">
        <v>137</v>
      </c>
      <c r="AW292" s="14" t="s">
        <v>31</v>
      </c>
      <c r="AX292" s="14" t="s">
        <v>83</v>
      </c>
      <c r="AY292" s="256" t="s">
        <v>129</v>
      </c>
    </row>
    <row r="293" s="2" customFormat="1" ht="16.5" customHeight="1">
      <c r="A293" s="37"/>
      <c r="B293" s="38"/>
      <c r="C293" s="257" t="s">
        <v>425</v>
      </c>
      <c r="D293" s="257" t="s">
        <v>223</v>
      </c>
      <c r="E293" s="258" t="s">
        <v>426</v>
      </c>
      <c r="F293" s="259" t="s">
        <v>427</v>
      </c>
      <c r="G293" s="260" t="s">
        <v>214</v>
      </c>
      <c r="H293" s="261">
        <v>91.275999999999996</v>
      </c>
      <c r="I293" s="262"/>
      <c r="J293" s="263">
        <f>ROUND(I293*H293,2)</f>
        <v>0</v>
      </c>
      <c r="K293" s="259" t="s">
        <v>136</v>
      </c>
      <c r="L293" s="264"/>
      <c r="M293" s="265" t="s">
        <v>1</v>
      </c>
      <c r="N293" s="266" t="s">
        <v>40</v>
      </c>
      <c r="O293" s="90"/>
      <c r="P293" s="226">
        <f>O293*H293</f>
        <v>0</v>
      </c>
      <c r="Q293" s="226">
        <v>1</v>
      </c>
      <c r="R293" s="226">
        <f>Q293*H293</f>
        <v>91.275999999999996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161</v>
      </c>
      <c r="AT293" s="228" t="s">
        <v>223</v>
      </c>
      <c r="AU293" s="228" t="s">
        <v>85</v>
      </c>
      <c r="AY293" s="16" t="s">
        <v>129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83</v>
      </c>
      <c r="BK293" s="229">
        <f>ROUND(I293*H293,2)</f>
        <v>0</v>
      </c>
      <c r="BL293" s="16" t="s">
        <v>137</v>
      </c>
      <c r="BM293" s="228" t="s">
        <v>428</v>
      </c>
    </row>
    <row r="294" s="2" customFormat="1">
      <c r="A294" s="37"/>
      <c r="B294" s="38"/>
      <c r="C294" s="39"/>
      <c r="D294" s="230" t="s">
        <v>139</v>
      </c>
      <c r="E294" s="39"/>
      <c r="F294" s="231" t="s">
        <v>427</v>
      </c>
      <c r="G294" s="39"/>
      <c r="H294" s="39"/>
      <c r="I294" s="232"/>
      <c r="J294" s="39"/>
      <c r="K294" s="39"/>
      <c r="L294" s="43"/>
      <c r="M294" s="233"/>
      <c r="N294" s="23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139</v>
      </c>
      <c r="AU294" s="16" t="s">
        <v>85</v>
      </c>
    </row>
    <row r="295" s="13" customFormat="1">
      <c r="A295" s="13"/>
      <c r="B295" s="235"/>
      <c r="C295" s="236"/>
      <c r="D295" s="230" t="s">
        <v>141</v>
      </c>
      <c r="E295" s="237" t="s">
        <v>1</v>
      </c>
      <c r="F295" s="238" t="s">
        <v>429</v>
      </c>
      <c r="G295" s="236"/>
      <c r="H295" s="239">
        <v>91.275999999999996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141</v>
      </c>
      <c r="AU295" s="245" t="s">
        <v>85</v>
      </c>
      <c r="AV295" s="13" t="s">
        <v>85</v>
      </c>
      <c r="AW295" s="13" t="s">
        <v>31</v>
      </c>
      <c r="AX295" s="13" t="s">
        <v>83</v>
      </c>
      <c r="AY295" s="245" t="s">
        <v>129</v>
      </c>
    </row>
    <row r="296" s="2" customFormat="1" ht="16.5" customHeight="1">
      <c r="A296" s="37"/>
      <c r="B296" s="38"/>
      <c r="C296" s="217" t="s">
        <v>430</v>
      </c>
      <c r="D296" s="217" t="s">
        <v>132</v>
      </c>
      <c r="E296" s="218" t="s">
        <v>431</v>
      </c>
      <c r="F296" s="219" t="s">
        <v>432</v>
      </c>
      <c r="G296" s="220" t="s">
        <v>135</v>
      </c>
      <c r="H296" s="221">
        <v>5795.3699999999999</v>
      </c>
      <c r="I296" s="222"/>
      <c r="J296" s="223">
        <f>ROUND(I296*H296,2)</f>
        <v>0</v>
      </c>
      <c r="K296" s="219" t="s">
        <v>136</v>
      </c>
      <c r="L296" s="43"/>
      <c r="M296" s="224" t="s">
        <v>1</v>
      </c>
      <c r="N296" s="225" t="s">
        <v>40</v>
      </c>
      <c r="O296" s="90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8" t="s">
        <v>137</v>
      </c>
      <c r="AT296" s="228" t="s">
        <v>132</v>
      </c>
      <c r="AU296" s="228" t="s">
        <v>85</v>
      </c>
      <c r="AY296" s="16" t="s">
        <v>129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6" t="s">
        <v>83</v>
      </c>
      <c r="BK296" s="229">
        <f>ROUND(I296*H296,2)</f>
        <v>0</v>
      </c>
      <c r="BL296" s="16" t="s">
        <v>137</v>
      </c>
      <c r="BM296" s="228" t="s">
        <v>433</v>
      </c>
    </row>
    <row r="297" s="2" customFormat="1">
      <c r="A297" s="37"/>
      <c r="B297" s="38"/>
      <c r="C297" s="39"/>
      <c r="D297" s="230" t="s">
        <v>139</v>
      </c>
      <c r="E297" s="39"/>
      <c r="F297" s="231" t="s">
        <v>434</v>
      </c>
      <c r="G297" s="39"/>
      <c r="H297" s="39"/>
      <c r="I297" s="232"/>
      <c r="J297" s="39"/>
      <c r="K297" s="39"/>
      <c r="L297" s="43"/>
      <c r="M297" s="233"/>
      <c r="N297" s="23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139</v>
      </c>
      <c r="AU297" s="16" t="s">
        <v>85</v>
      </c>
    </row>
    <row r="298" s="13" customFormat="1">
      <c r="A298" s="13"/>
      <c r="B298" s="235"/>
      <c r="C298" s="236"/>
      <c r="D298" s="230" t="s">
        <v>141</v>
      </c>
      <c r="E298" s="237" t="s">
        <v>1</v>
      </c>
      <c r="F298" s="238" t="s">
        <v>435</v>
      </c>
      <c r="G298" s="236"/>
      <c r="H298" s="239">
        <v>5795.3699999999999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141</v>
      </c>
      <c r="AU298" s="245" t="s">
        <v>85</v>
      </c>
      <c r="AV298" s="13" t="s">
        <v>85</v>
      </c>
      <c r="AW298" s="13" t="s">
        <v>31</v>
      </c>
      <c r="AX298" s="13" t="s">
        <v>83</v>
      </c>
      <c r="AY298" s="245" t="s">
        <v>129</v>
      </c>
    </row>
    <row r="299" s="2" customFormat="1" ht="16.5" customHeight="1">
      <c r="A299" s="37"/>
      <c r="B299" s="38"/>
      <c r="C299" s="217" t="s">
        <v>436</v>
      </c>
      <c r="D299" s="217" t="s">
        <v>132</v>
      </c>
      <c r="E299" s="218" t="s">
        <v>437</v>
      </c>
      <c r="F299" s="219" t="s">
        <v>438</v>
      </c>
      <c r="G299" s="220" t="s">
        <v>135</v>
      </c>
      <c r="H299" s="221">
        <v>131.87000000000001</v>
      </c>
      <c r="I299" s="222"/>
      <c r="J299" s="223">
        <f>ROUND(I299*H299,2)</f>
        <v>0</v>
      </c>
      <c r="K299" s="219" t="s">
        <v>136</v>
      </c>
      <c r="L299" s="43"/>
      <c r="M299" s="224" t="s">
        <v>1</v>
      </c>
      <c r="N299" s="225" t="s">
        <v>40</v>
      </c>
      <c r="O299" s="90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137</v>
      </c>
      <c r="AT299" s="228" t="s">
        <v>132</v>
      </c>
      <c r="AU299" s="228" t="s">
        <v>85</v>
      </c>
      <c r="AY299" s="16" t="s">
        <v>129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83</v>
      </c>
      <c r="BK299" s="229">
        <f>ROUND(I299*H299,2)</f>
        <v>0</v>
      </c>
      <c r="BL299" s="16" t="s">
        <v>137</v>
      </c>
      <c r="BM299" s="228" t="s">
        <v>439</v>
      </c>
    </row>
    <row r="300" s="2" customFormat="1">
      <c r="A300" s="37"/>
      <c r="B300" s="38"/>
      <c r="C300" s="39"/>
      <c r="D300" s="230" t="s">
        <v>139</v>
      </c>
      <c r="E300" s="39"/>
      <c r="F300" s="231" t="s">
        <v>440</v>
      </c>
      <c r="G300" s="39"/>
      <c r="H300" s="39"/>
      <c r="I300" s="232"/>
      <c r="J300" s="39"/>
      <c r="K300" s="39"/>
      <c r="L300" s="43"/>
      <c r="M300" s="233"/>
      <c r="N300" s="23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139</v>
      </c>
      <c r="AU300" s="16" t="s">
        <v>85</v>
      </c>
    </row>
    <row r="301" s="13" customFormat="1">
      <c r="A301" s="13"/>
      <c r="B301" s="235"/>
      <c r="C301" s="236"/>
      <c r="D301" s="230" t="s">
        <v>141</v>
      </c>
      <c r="E301" s="237" t="s">
        <v>1</v>
      </c>
      <c r="F301" s="238" t="s">
        <v>423</v>
      </c>
      <c r="G301" s="236"/>
      <c r="H301" s="239">
        <v>131.87000000000001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141</v>
      </c>
      <c r="AU301" s="245" t="s">
        <v>85</v>
      </c>
      <c r="AV301" s="13" t="s">
        <v>85</v>
      </c>
      <c r="AW301" s="13" t="s">
        <v>31</v>
      </c>
      <c r="AX301" s="13" t="s">
        <v>83</v>
      </c>
      <c r="AY301" s="245" t="s">
        <v>129</v>
      </c>
    </row>
    <row r="302" s="2" customFormat="1" ht="16.5" customHeight="1">
      <c r="A302" s="37"/>
      <c r="B302" s="38"/>
      <c r="C302" s="217" t="s">
        <v>441</v>
      </c>
      <c r="D302" s="217" t="s">
        <v>132</v>
      </c>
      <c r="E302" s="218" t="s">
        <v>442</v>
      </c>
      <c r="F302" s="219" t="s">
        <v>443</v>
      </c>
      <c r="G302" s="220" t="s">
        <v>135</v>
      </c>
      <c r="H302" s="221">
        <v>597.25</v>
      </c>
      <c r="I302" s="222"/>
      <c r="J302" s="223">
        <f>ROUND(I302*H302,2)</f>
        <v>0</v>
      </c>
      <c r="K302" s="219" t="s">
        <v>136</v>
      </c>
      <c r="L302" s="43"/>
      <c r="M302" s="224" t="s">
        <v>1</v>
      </c>
      <c r="N302" s="225" t="s">
        <v>40</v>
      </c>
      <c r="O302" s="90"/>
      <c r="P302" s="226">
        <f>O302*H302</f>
        <v>0</v>
      </c>
      <c r="Q302" s="226">
        <v>0.34499999999999997</v>
      </c>
      <c r="R302" s="226">
        <f>Q302*H302</f>
        <v>206.05124999999998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137</v>
      </c>
      <c r="AT302" s="228" t="s">
        <v>132</v>
      </c>
      <c r="AU302" s="228" t="s">
        <v>85</v>
      </c>
      <c r="AY302" s="16" t="s">
        <v>129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83</v>
      </c>
      <c r="BK302" s="229">
        <f>ROUND(I302*H302,2)</f>
        <v>0</v>
      </c>
      <c r="BL302" s="16" t="s">
        <v>137</v>
      </c>
      <c r="BM302" s="228" t="s">
        <v>444</v>
      </c>
    </row>
    <row r="303" s="2" customFormat="1">
      <c r="A303" s="37"/>
      <c r="B303" s="38"/>
      <c r="C303" s="39"/>
      <c r="D303" s="230" t="s">
        <v>139</v>
      </c>
      <c r="E303" s="39"/>
      <c r="F303" s="231" t="s">
        <v>445</v>
      </c>
      <c r="G303" s="39"/>
      <c r="H303" s="39"/>
      <c r="I303" s="232"/>
      <c r="J303" s="39"/>
      <c r="K303" s="39"/>
      <c r="L303" s="43"/>
      <c r="M303" s="233"/>
      <c r="N303" s="23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139</v>
      </c>
      <c r="AU303" s="16" t="s">
        <v>85</v>
      </c>
    </row>
    <row r="304" s="13" customFormat="1">
      <c r="A304" s="13"/>
      <c r="B304" s="235"/>
      <c r="C304" s="236"/>
      <c r="D304" s="230" t="s">
        <v>141</v>
      </c>
      <c r="E304" s="237" t="s">
        <v>1</v>
      </c>
      <c r="F304" s="238" t="s">
        <v>446</v>
      </c>
      <c r="G304" s="236"/>
      <c r="H304" s="239">
        <v>610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141</v>
      </c>
      <c r="AU304" s="245" t="s">
        <v>85</v>
      </c>
      <c r="AV304" s="13" t="s">
        <v>85</v>
      </c>
      <c r="AW304" s="13" t="s">
        <v>31</v>
      </c>
      <c r="AX304" s="13" t="s">
        <v>75</v>
      </c>
      <c r="AY304" s="245" t="s">
        <v>129</v>
      </c>
    </row>
    <row r="305" s="13" customFormat="1">
      <c r="A305" s="13"/>
      <c r="B305" s="235"/>
      <c r="C305" s="236"/>
      <c r="D305" s="230" t="s">
        <v>141</v>
      </c>
      <c r="E305" s="237" t="s">
        <v>1</v>
      </c>
      <c r="F305" s="238" t="s">
        <v>447</v>
      </c>
      <c r="G305" s="236"/>
      <c r="H305" s="239">
        <v>-12.75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141</v>
      </c>
      <c r="AU305" s="245" t="s">
        <v>85</v>
      </c>
      <c r="AV305" s="13" t="s">
        <v>85</v>
      </c>
      <c r="AW305" s="13" t="s">
        <v>31</v>
      </c>
      <c r="AX305" s="13" t="s">
        <v>75</v>
      </c>
      <c r="AY305" s="245" t="s">
        <v>129</v>
      </c>
    </row>
    <row r="306" s="14" customFormat="1">
      <c r="A306" s="14"/>
      <c r="B306" s="246"/>
      <c r="C306" s="247"/>
      <c r="D306" s="230" t="s">
        <v>141</v>
      </c>
      <c r="E306" s="248" t="s">
        <v>1</v>
      </c>
      <c r="F306" s="249" t="s">
        <v>152</v>
      </c>
      <c r="G306" s="247"/>
      <c r="H306" s="250">
        <v>597.25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141</v>
      </c>
      <c r="AU306" s="256" t="s">
        <v>85</v>
      </c>
      <c r="AV306" s="14" t="s">
        <v>137</v>
      </c>
      <c r="AW306" s="14" t="s">
        <v>31</v>
      </c>
      <c r="AX306" s="14" t="s">
        <v>83</v>
      </c>
      <c r="AY306" s="256" t="s">
        <v>129</v>
      </c>
    </row>
    <row r="307" s="2" customFormat="1" ht="16.5" customHeight="1">
      <c r="A307" s="37"/>
      <c r="B307" s="38"/>
      <c r="C307" s="217" t="s">
        <v>448</v>
      </c>
      <c r="D307" s="217" t="s">
        <v>132</v>
      </c>
      <c r="E307" s="218" t="s">
        <v>449</v>
      </c>
      <c r="F307" s="219" t="s">
        <v>450</v>
      </c>
      <c r="G307" s="220" t="s">
        <v>146</v>
      </c>
      <c r="H307" s="221">
        <v>549</v>
      </c>
      <c r="I307" s="222"/>
      <c r="J307" s="223">
        <f>ROUND(I307*H307,2)</f>
        <v>0</v>
      </c>
      <c r="K307" s="219" t="s">
        <v>136</v>
      </c>
      <c r="L307" s="43"/>
      <c r="M307" s="224" t="s">
        <v>1</v>
      </c>
      <c r="N307" s="225" t="s">
        <v>40</v>
      </c>
      <c r="O307" s="90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8" t="s">
        <v>137</v>
      </c>
      <c r="AT307" s="228" t="s">
        <v>132</v>
      </c>
      <c r="AU307" s="228" t="s">
        <v>85</v>
      </c>
      <c r="AY307" s="16" t="s">
        <v>129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6" t="s">
        <v>83</v>
      </c>
      <c r="BK307" s="229">
        <f>ROUND(I307*H307,2)</f>
        <v>0</v>
      </c>
      <c r="BL307" s="16" t="s">
        <v>137</v>
      </c>
      <c r="BM307" s="228" t="s">
        <v>451</v>
      </c>
    </row>
    <row r="308" s="2" customFormat="1">
      <c r="A308" s="37"/>
      <c r="B308" s="38"/>
      <c r="C308" s="39"/>
      <c r="D308" s="230" t="s">
        <v>139</v>
      </c>
      <c r="E308" s="39"/>
      <c r="F308" s="231" t="s">
        <v>452</v>
      </c>
      <c r="G308" s="39"/>
      <c r="H308" s="39"/>
      <c r="I308" s="232"/>
      <c r="J308" s="39"/>
      <c r="K308" s="39"/>
      <c r="L308" s="43"/>
      <c r="M308" s="233"/>
      <c r="N308" s="23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139</v>
      </c>
      <c r="AU308" s="16" t="s">
        <v>85</v>
      </c>
    </row>
    <row r="309" s="13" customFormat="1">
      <c r="A309" s="13"/>
      <c r="B309" s="235"/>
      <c r="C309" s="236"/>
      <c r="D309" s="230" t="s">
        <v>141</v>
      </c>
      <c r="E309" s="237" t="s">
        <v>1</v>
      </c>
      <c r="F309" s="238" t="s">
        <v>453</v>
      </c>
      <c r="G309" s="236"/>
      <c r="H309" s="239">
        <v>549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141</v>
      </c>
      <c r="AU309" s="245" t="s">
        <v>85</v>
      </c>
      <c r="AV309" s="13" t="s">
        <v>85</v>
      </c>
      <c r="AW309" s="13" t="s">
        <v>31</v>
      </c>
      <c r="AX309" s="13" t="s">
        <v>83</v>
      </c>
      <c r="AY309" s="245" t="s">
        <v>129</v>
      </c>
    </row>
    <row r="310" s="2" customFormat="1" ht="16.5" customHeight="1">
      <c r="A310" s="37"/>
      <c r="B310" s="38"/>
      <c r="C310" s="217" t="s">
        <v>454</v>
      </c>
      <c r="D310" s="217" t="s">
        <v>132</v>
      </c>
      <c r="E310" s="218" t="s">
        <v>455</v>
      </c>
      <c r="F310" s="219" t="s">
        <v>456</v>
      </c>
      <c r="G310" s="220" t="s">
        <v>135</v>
      </c>
      <c r="H310" s="221">
        <v>131.87000000000001</v>
      </c>
      <c r="I310" s="222"/>
      <c r="J310" s="223">
        <f>ROUND(I310*H310,2)</f>
        <v>0</v>
      </c>
      <c r="K310" s="219" t="s">
        <v>136</v>
      </c>
      <c r="L310" s="43"/>
      <c r="M310" s="224" t="s">
        <v>1</v>
      </c>
      <c r="N310" s="225" t="s">
        <v>40</v>
      </c>
      <c r="O310" s="90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137</v>
      </c>
      <c r="AT310" s="228" t="s">
        <v>132</v>
      </c>
      <c r="AU310" s="228" t="s">
        <v>85</v>
      </c>
      <c r="AY310" s="16" t="s">
        <v>129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83</v>
      </c>
      <c r="BK310" s="229">
        <f>ROUND(I310*H310,2)</f>
        <v>0</v>
      </c>
      <c r="BL310" s="16" t="s">
        <v>137</v>
      </c>
      <c r="BM310" s="228" t="s">
        <v>457</v>
      </c>
    </row>
    <row r="311" s="2" customFormat="1">
      <c r="A311" s="37"/>
      <c r="B311" s="38"/>
      <c r="C311" s="39"/>
      <c r="D311" s="230" t="s">
        <v>139</v>
      </c>
      <c r="E311" s="39"/>
      <c r="F311" s="231" t="s">
        <v>458</v>
      </c>
      <c r="G311" s="39"/>
      <c r="H311" s="39"/>
      <c r="I311" s="232"/>
      <c r="J311" s="39"/>
      <c r="K311" s="39"/>
      <c r="L311" s="43"/>
      <c r="M311" s="233"/>
      <c r="N311" s="234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139</v>
      </c>
      <c r="AU311" s="16" t="s">
        <v>85</v>
      </c>
    </row>
    <row r="312" s="2" customFormat="1" ht="21.75" customHeight="1">
      <c r="A312" s="37"/>
      <c r="B312" s="38"/>
      <c r="C312" s="217" t="s">
        <v>459</v>
      </c>
      <c r="D312" s="217" t="s">
        <v>132</v>
      </c>
      <c r="E312" s="218" t="s">
        <v>460</v>
      </c>
      <c r="F312" s="219" t="s">
        <v>461</v>
      </c>
      <c r="G312" s="220" t="s">
        <v>135</v>
      </c>
      <c r="H312" s="221">
        <v>5049.5</v>
      </c>
      <c r="I312" s="222"/>
      <c r="J312" s="223">
        <f>ROUND(I312*H312,2)</f>
        <v>0</v>
      </c>
      <c r="K312" s="219" t="s">
        <v>136</v>
      </c>
      <c r="L312" s="43"/>
      <c r="M312" s="224" t="s">
        <v>1</v>
      </c>
      <c r="N312" s="225" t="s">
        <v>40</v>
      </c>
      <c r="O312" s="90"/>
      <c r="P312" s="226">
        <f>O312*H312</f>
        <v>0</v>
      </c>
      <c r="Q312" s="226">
        <v>0.10373</v>
      </c>
      <c r="R312" s="226">
        <f>Q312*H312</f>
        <v>523.78463499999998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137</v>
      </c>
      <c r="AT312" s="228" t="s">
        <v>132</v>
      </c>
      <c r="AU312" s="228" t="s">
        <v>85</v>
      </c>
      <c r="AY312" s="16" t="s">
        <v>129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83</v>
      </c>
      <c r="BK312" s="229">
        <f>ROUND(I312*H312,2)</f>
        <v>0</v>
      </c>
      <c r="BL312" s="16" t="s">
        <v>137</v>
      </c>
      <c r="BM312" s="228" t="s">
        <v>462</v>
      </c>
    </row>
    <row r="313" s="2" customFormat="1">
      <c r="A313" s="37"/>
      <c r="B313" s="38"/>
      <c r="C313" s="39"/>
      <c r="D313" s="230" t="s">
        <v>139</v>
      </c>
      <c r="E313" s="39"/>
      <c r="F313" s="231" t="s">
        <v>463</v>
      </c>
      <c r="G313" s="39"/>
      <c r="H313" s="39"/>
      <c r="I313" s="232"/>
      <c r="J313" s="39"/>
      <c r="K313" s="39"/>
      <c r="L313" s="43"/>
      <c r="M313" s="233"/>
      <c r="N313" s="23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139</v>
      </c>
      <c r="AU313" s="16" t="s">
        <v>85</v>
      </c>
    </row>
    <row r="314" s="13" customFormat="1">
      <c r="A314" s="13"/>
      <c r="B314" s="235"/>
      <c r="C314" s="236"/>
      <c r="D314" s="230" t="s">
        <v>141</v>
      </c>
      <c r="E314" s="237" t="s">
        <v>1</v>
      </c>
      <c r="F314" s="238" t="s">
        <v>464</v>
      </c>
      <c r="G314" s="236"/>
      <c r="H314" s="239">
        <v>4880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141</v>
      </c>
      <c r="AU314" s="245" t="s">
        <v>85</v>
      </c>
      <c r="AV314" s="13" t="s">
        <v>85</v>
      </c>
      <c r="AW314" s="13" t="s">
        <v>31</v>
      </c>
      <c r="AX314" s="13" t="s">
        <v>75</v>
      </c>
      <c r="AY314" s="245" t="s">
        <v>129</v>
      </c>
    </row>
    <row r="315" s="13" customFormat="1">
      <c r="A315" s="13"/>
      <c r="B315" s="235"/>
      <c r="C315" s="236"/>
      <c r="D315" s="230" t="s">
        <v>141</v>
      </c>
      <c r="E315" s="237" t="s">
        <v>1</v>
      </c>
      <c r="F315" s="238" t="s">
        <v>424</v>
      </c>
      <c r="G315" s="236"/>
      <c r="H315" s="239">
        <v>173.5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141</v>
      </c>
      <c r="AU315" s="245" t="s">
        <v>85</v>
      </c>
      <c r="AV315" s="13" t="s">
        <v>85</v>
      </c>
      <c r="AW315" s="13" t="s">
        <v>31</v>
      </c>
      <c r="AX315" s="13" t="s">
        <v>75</v>
      </c>
      <c r="AY315" s="245" t="s">
        <v>129</v>
      </c>
    </row>
    <row r="316" s="13" customFormat="1">
      <c r="A316" s="13"/>
      <c r="B316" s="235"/>
      <c r="C316" s="236"/>
      <c r="D316" s="230" t="s">
        <v>141</v>
      </c>
      <c r="E316" s="237" t="s">
        <v>1</v>
      </c>
      <c r="F316" s="238" t="s">
        <v>465</v>
      </c>
      <c r="G316" s="236"/>
      <c r="H316" s="239">
        <v>-4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141</v>
      </c>
      <c r="AU316" s="245" t="s">
        <v>85</v>
      </c>
      <c r="AV316" s="13" t="s">
        <v>85</v>
      </c>
      <c r="AW316" s="13" t="s">
        <v>31</v>
      </c>
      <c r="AX316" s="13" t="s">
        <v>75</v>
      </c>
      <c r="AY316" s="245" t="s">
        <v>129</v>
      </c>
    </row>
    <row r="317" s="14" customFormat="1">
      <c r="A317" s="14"/>
      <c r="B317" s="246"/>
      <c r="C317" s="247"/>
      <c r="D317" s="230" t="s">
        <v>141</v>
      </c>
      <c r="E317" s="248" t="s">
        <v>1</v>
      </c>
      <c r="F317" s="249" t="s">
        <v>152</v>
      </c>
      <c r="G317" s="247"/>
      <c r="H317" s="250">
        <v>5049.5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141</v>
      </c>
      <c r="AU317" s="256" t="s">
        <v>85</v>
      </c>
      <c r="AV317" s="14" t="s">
        <v>137</v>
      </c>
      <c r="AW317" s="14" t="s">
        <v>31</v>
      </c>
      <c r="AX317" s="14" t="s">
        <v>83</v>
      </c>
      <c r="AY317" s="256" t="s">
        <v>129</v>
      </c>
    </row>
    <row r="318" s="2" customFormat="1" ht="16.5" customHeight="1">
      <c r="A318" s="37"/>
      <c r="B318" s="38"/>
      <c r="C318" s="217" t="s">
        <v>466</v>
      </c>
      <c r="D318" s="217" t="s">
        <v>132</v>
      </c>
      <c r="E318" s="218" t="s">
        <v>467</v>
      </c>
      <c r="F318" s="219" t="s">
        <v>468</v>
      </c>
      <c r="G318" s="220" t="s">
        <v>135</v>
      </c>
      <c r="H318" s="221">
        <v>5302.1750000000002</v>
      </c>
      <c r="I318" s="222"/>
      <c r="J318" s="223">
        <f>ROUND(I318*H318,2)</f>
        <v>0</v>
      </c>
      <c r="K318" s="219" t="s">
        <v>136</v>
      </c>
      <c r="L318" s="43"/>
      <c r="M318" s="224" t="s">
        <v>1</v>
      </c>
      <c r="N318" s="225" t="s">
        <v>40</v>
      </c>
      <c r="O318" s="90"/>
      <c r="P318" s="226">
        <f>O318*H318</f>
        <v>0</v>
      </c>
      <c r="Q318" s="226">
        <v>0.18151999999999999</v>
      </c>
      <c r="R318" s="226">
        <f>Q318*H318</f>
        <v>962.45080599999994</v>
      </c>
      <c r="S318" s="226">
        <v>0</v>
      </c>
      <c r="T318" s="22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8" t="s">
        <v>137</v>
      </c>
      <c r="AT318" s="228" t="s">
        <v>132</v>
      </c>
      <c r="AU318" s="228" t="s">
        <v>85</v>
      </c>
      <c r="AY318" s="16" t="s">
        <v>129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6" t="s">
        <v>83</v>
      </c>
      <c r="BK318" s="229">
        <f>ROUND(I318*H318,2)</f>
        <v>0</v>
      </c>
      <c r="BL318" s="16" t="s">
        <v>137</v>
      </c>
      <c r="BM318" s="228" t="s">
        <v>469</v>
      </c>
    </row>
    <row r="319" s="2" customFormat="1">
      <c r="A319" s="37"/>
      <c r="B319" s="38"/>
      <c r="C319" s="39"/>
      <c r="D319" s="230" t="s">
        <v>139</v>
      </c>
      <c r="E319" s="39"/>
      <c r="F319" s="231" t="s">
        <v>470</v>
      </c>
      <c r="G319" s="39"/>
      <c r="H319" s="39"/>
      <c r="I319" s="232"/>
      <c r="J319" s="39"/>
      <c r="K319" s="39"/>
      <c r="L319" s="43"/>
      <c r="M319" s="233"/>
      <c r="N319" s="234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139</v>
      </c>
      <c r="AU319" s="16" t="s">
        <v>85</v>
      </c>
    </row>
    <row r="320" s="13" customFormat="1">
      <c r="A320" s="13"/>
      <c r="B320" s="235"/>
      <c r="C320" s="236"/>
      <c r="D320" s="230" t="s">
        <v>141</v>
      </c>
      <c r="E320" s="237" t="s">
        <v>1</v>
      </c>
      <c r="F320" s="238" t="s">
        <v>471</v>
      </c>
      <c r="G320" s="236"/>
      <c r="H320" s="239">
        <v>-4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141</v>
      </c>
      <c r="AU320" s="245" t="s">
        <v>85</v>
      </c>
      <c r="AV320" s="13" t="s">
        <v>85</v>
      </c>
      <c r="AW320" s="13" t="s">
        <v>31</v>
      </c>
      <c r="AX320" s="13" t="s">
        <v>75</v>
      </c>
      <c r="AY320" s="245" t="s">
        <v>129</v>
      </c>
    </row>
    <row r="321" s="13" customFormat="1">
      <c r="A321" s="13"/>
      <c r="B321" s="235"/>
      <c r="C321" s="236"/>
      <c r="D321" s="230" t="s">
        <v>141</v>
      </c>
      <c r="E321" s="237" t="s">
        <v>1</v>
      </c>
      <c r="F321" s="238" t="s">
        <v>472</v>
      </c>
      <c r="G321" s="236"/>
      <c r="H321" s="239">
        <v>5306.1750000000002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141</v>
      </c>
      <c r="AU321" s="245" t="s">
        <v>85</v>
      </c>
      <c r="AV321" s="13" t="s">
        <v>85</v>
      </c>
      <c r="AW321" s="13" t="s">
        <v>31</v>
      </c>
      <c r="AX321" s="13" t="s">
        <v>75</v>
      </c>
      <c r="AY321" s="245" t="s">
        <v>129</v>
      </c>
    </row>
    <row r="322" s="14" customFormat="1">
      <c r="A322" s="14"/>
      <c r="B322" s="246"/>
      <c r="C322" s="247"/>
      <c r="D322" s="230" t="s">
        <v>141</v>
      </c>
      <c r="E322" s="248" t="s">
        <v>1</v>
      </c>
      <c r="F322" s="249" t="s">
        <v>152</v>
      </c>
      <c r="G322" s="247"/>
      <c r="H322" s="250">
        <v>5302.1750000000002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141</v>
      </c>
      <c r="AU322" s="256" t="s">
        <v>85</v>
      </c>
      <c r="AV322" s="14" t="s">
        <v>137</v>
      </c>
      <c r="AW322" s="14" t="s">
        <v>31</v>
      </c>
      <c r="AX322" s="14" t="s">
        <v>83</v>
      </c>
      <c r="AY322" s="256" t="s">
        <v>129</v>
      </c>
    </row>
    <row r="323" s="2" customFormat="1" ht="16.5" customHeight="1">
      <c r="A323" s="37"/>
      <c r="B323" s="38"/>
      <c r="C323" s="217" t="s">
        <v>473</v>
      </c>
      <c r="D323" s="217" t="s">
        <v>132</v>
      </c>
      <c r="E323" s="218" t="s">
        <v>474</v>
      </c>
      <c r="F323" s="219" t="s">
        <v>475</v>
      </c>
      <c r="G323" s="220" t="s">
        <v>135</v>
      </c>
      <c r="H323" s="221">
        <v>4</v>
      </c>
      <c r="I323" s="222"/>
      <c r="J323" s="223">
        <f>ROUND(I323*H323,2)</f>
        <v>0</v>
      </c>
      <c r="K323" s="219" t="s">
        <v>136</v>
      </c>
      <c r="L323" s="43"/>
      <c r="M323" s="224" t="s">
        <v>1</v>
      </c>
      <c r="N323" s="225" t="s">
        <v>40</v>
      </c>
      <c r="O323" s="90"/>
      <c r="P323" s="226">
        <f>O323*H323</f>
        <v>0</v>
      </c>
      <c r="Q323" s="226">
        <v>0.19536000000000001</v>
      </c>
      <c r="R323" s="226">
        <f>Q323*H323</f>
        <v>0.78144000000000002</v>
      </c>
      <c r="S323" s="226">
        <v>0</v>
      </c>
      <c r="T323" s="22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137</v>
      </c>
      <c r="AT323" s="228" t="s">
        <v>132</v>
      </c>
      <c r="AU323" s="228" t="s">
        <v>85</v>
      </c>
      <c r="AY323" s="16" t="s">
        <v>129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83</v>
      </c>
      <c r="BK323" s="229">
        <f>ROUND(I323*H323,2)</f>
        <v>0</v>
      </c>
      <c r="BL323" s="16" t="s">
        <v>137</v>
      </c>
      <c r="BM323" s="228" t="s">
        <v>476</v>
      </c>
    </row>
    <row r="324" s="2" customFormat="1">
      <c r="A324" s="37"/>
      <c r="B324" s="38"/>
      <c r="C324" s="39"/>
      <c r="D324" s="230" t="s">
        <v>139</v>
      </c>
      <c r="E324" s="39"/>
      <c r="F324" s="231" t="s">
        <v>477</v>
      </c>
      <c r="G324" s="39"/>
      <c r="H324" s="39"/>
      <c r="I324" s="232"/>
      <c r="J324" s="39"/>
      <c r="K324" s="39"/>
      <c r="L324" s="43"/>
      <c r="M324" s="233"/>
      <c r="N324" s="234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139</v>
      </c>
      <c r="AU324" s="16" t="s">
        <v>85</v>
      </c>
    </row>
    <row r="325" s="13" customFormat="1">
      <c r="A325" s="13"/>
      <c r="B325" s="235"/>
      <c r="C325" s="236"/>
      <c r="D325" s="230" t="s">
        <v>141</v>
      </c>
      <c r="E325" s="237" t="s">
        <v>1</v>
      </c>
      <c r="F325" s="238" t="s">
        <v>478</v>
      </c>
      <c r="G325" s="236"/>
      <c r="H325" s="239">
        <v>4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141</v>
      </c>
      <c r="AU325" s="245" t="s">
        <v>85</v>
      </c>
      <c r="AV325" s="13" t="s">
        <v>85</v>
      </c>
      <c r="AW325" s="13" t="s">
        <v>31</v>
      </c>
      <c r="AX325" s="13" t="s">
        <v>83</v>
      </c>
      <c r="AY325" s="245" t="s">
        <v>129</v>
      </c>
    </row>
    <row r="326" s="2" customFormat="1" ht="16.5" customHeight="1">
      <c r="A326" s="37"/>
      <c r="B326" s="38"/>
      <c r="C326" s="257" t="s">
        <v>479</v>
      </c>
      <c r="D326" s="257" t="s">
        <v>223</v>
      </c>
      <c r="E326" s="258" t="s">
        <v>480</v>
      </c>
      <c r="F326" s="259" t="s">
        <v>481</v>
      </c>
      <c r="G326" s="260" t="s">
        <v>135</v>
      </c>
      <c r="H326" s="261">
        <v>4.0800000000000001</v>
      </c>
      <c r="I326" s="262"/>
      <c r="J326" s="263">
        <f>ROUND(I326*H326,2)</f>
        <v>0</v>
      </c>
      <c r="K326" s="259" t="s">
        <v>136</v>
      </c>
      <c r="L326" s="264"/>
      <c r="M326" s="265" t="s">
        <v>1</v>
      </c>
      <c r="N326" s="266" t="s">
        <v>40</v>
      </c>
      <c r="O326" s="90"/>
      <c r="P326" s="226">
        <f>O326*H326</f>
        <v>0</v>
      </c>
      <c r="Q326" s="226">
        <v>0.22800000000000001</v>
      </c>
      <c r="R326" s="226">
        <f>Q326*H326</f>
        <v>0.93024000000000007</v>
      </c>
      <c r="S326" s="226">
        <v>0</v>
      </c>
      <c r="T326" s="22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8" t="s">
        <v>161</v>
      </c>
      <c r="AT326" s="228" t="s">
        <v>223</v>
      </c>
      <c r="AU326" s="228" t="s">
        <v>85</v>
      </c>
      <c r="AY326" s="16" t="s">
        <v>129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6" t="s">
        <v>83</v>
      </c>
      <c r="BK326" s="229">
        <f>ROUND(I326*H326,2)</f>
        <v>0</v>
      </c>
      <c r="BL326" s="16" t="s">
        <v>137</v>
      </c>
      <c r="BM326" s="228" t="s">
        <v>482</v>
      </c>
    </row>
    <row r="327" s="2" customFormat="1">
      <c r="A327" s="37"/>
      <c r="B327" s="38"/>
      <c r="C327" s="39"/>
      <c r="D327" s="230" t="s">
        <v>139</v>
      </c>
      <c r="E327" s="39"/>
      <c r="F327" s="231" t="s">
        <v>481</v>
      </c>
      <c r="G327" s="39"/>
      <c r="H327" s="39"/>
      <c r="I327" s="232"/>
      <c r="J327" s="39"/>
      <c r="K327" s="39"/>
      <c r="L327" s="43"/>
      <c r="M327" s="233"/>
      <c r="N327" s="234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139</v>
      </c>
      <c r="AU327" s="16" t="s">
        <v>85</v>
      </c>
    </row>
    <row r="328" s="13" customFormat="1">
      <c r="A328" s="13"/>
      <c r="B328" s="235"/>
      <c r="C328" s="236"/>
      <c r="D328" s="230" t="s">
        <v>141</v>
      </c>
      <c r="E328" s="236"/>
      <c r="F328" s="238" t="s">
        <v>483</v>
      </c>
      <c r="G328" s="236"/>
      <c r="H328" s="239">
        <v>4.0800000000000001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141</v>
      </c>
      <c r="AU328" s="245" t="s">
        <v>85</v>
      </c>
      <c r="AV328" s="13" t="s">
        <v>85</v>
      </c>
      <c r="AW328" s="13" t="s">
        <v>4</v>
      </c>
      <c r="AX328" s="13" t="s">
        <v>83</v>
      </c>
      <c r="AY328" s="245" t="s">
        <v>129</v>
      </c>
    </row>
    <row r="329" s="12" customFormat="1" ht="22.8" customHeight="1">
      <c r="A329" s="12"/>
      <c r="B329" s="201"/>
      <c r="C329" s="202"/>
      <c r="D329" s="203" t="s">
        <v>74</v>
      </c>
      <c r="E329" s="215" t="s">
        <v>173</v>
      </c>
      <c r="F329" s="215" t="s">
        <v>484</v>
      </c>
      <c r="G329" s="202"/>
      <c r="H329" s="202"/>
      <c r="I329" s="205"/>
      <c r="J329" s="216">
        <f>BK329</f>
        <v>0</v>
      </c>
      <c r="K329" s="202"/>
      <c r="L329" s="207"/>
      <c r="M329" s="208"/>
      <c r="N329" s="209"/>
      <c r="O329" s="209"/>
      <c r="P329" s="210">
        <f>SUM(P330:P357)</f>
        <v>0</v>
      </c>
      <c r="Q329" s="209"/>
      <c r="R329" s="210">
        <f>SUM(R330:R357)</f>
        <v>48.660039050499996</v>
      </c>
      <c r="S329" s="209"/>
      <c r="T329" s="211">
        <f>SUM(T330:T357)</f>
        <v>180.11160000000001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2" t="s">
        <v>83</v>
      </c>
      <c r="AT329" s="213" t="s">
        <v>74</v>
      </c>
      <c r="AU329" s="213" t="s">
        <v>83</v>
      </c>
      <c r="AY329" s="212" t="s">
        <v>129</v>
      </c>
      <c r="BK329" s="214">
        <f>SUM(BK330:BK357)</f>
        <v>0</v>
      </c>
    </row>
    <row r="330" s="2" customFormat="1" ht="16.5" customHeight="1">
      <c r="A330" s="37"/>
      <c r="B330" s="38"/>
      <c r="C330" s="217" t="s">
        <v>485</v>
      </c>
      <c r="D330" s="217" t="s">
        <v>132</v>
      </c>
      <c r="E330" s="218" t="s">
        <v>486</v>
      </c>
      <c r="F330" s="219" t="s">
        <v>487</v>
      </c>
      <c r="G330" s="220" t="s">
        <v>388</v>
      </c>
      <c r="H330" s="221">
        <v>2</v>
      </c>
      <c r="I330" s="222"/>
      <c r="J330" s="223">
        <f>ROUND(I330*H330,2)</f>
        <v>0</v>
      </c>
      <c r="K330" s="219" t="s">
        <v>136</v>
      </c>
      <c r="L330" s="43"/>
      <c r="M330" s="224" t="s">
        <v>1</v>
      </c>
      <c r="N330" s="225" t="s">
        <v>40</v>
      </c>
      <c r="O330" s="90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8" t="s">
        <v>137</v>
      </c>
      <c r="AT330" s="228" t="s">
        <v>132</v>
      </c>
      <c r="AU330" s="228" t="s">
        <v>85</v>
      </c>
      <c r="AY330" s="16" t="s">
        <v>129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6" t="s">
        <v>83</v>
      </c>
      <c r="BK330" s="229">
        <f>ROUND(I330*H330,2)</f>
        <v>0</v>
      </c>
      <c r="BL330" s="16" t="s">
        <v>137</v>
      </c>
      <c r="BM330" s="228" t="s">
        <v>488</v>
      </c>
    </row>
    <row r="331" s="2" customFormat="1">
      <c r="A331" s="37"/>
      <c r="B331" s="38"/>
      <c r="C331" s="39"/>
      <c r="D331" s="230" t="s">
        <v>139</v>
      </c>
      <c r="E331" s="39"/>
      <c r="F331" s="231" t="s">
        <v>489</v>
      </c>
      <c r="G331" s="39"/>
      <c r="H331" s="39"/>
      <c r="I331" s="232"/>
      <c r="J331" s="39"/>
      <c r="K331" s="39"/>
      <c r="L331" s="43"/>
      <c r="M331" s="233"/>
      <c r="N331" s="23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139</v>
      </c>
      <c r="AU331" s="16" t="s">
        <v>85</v>
      </c>
    </row>
    <row r="332" s="13" customFormat="1">
      <c r="A332" s="13"/>
      <c r="B332" s="235"/>
      <c r="C332" s="236"/>
      <c r="D332" s="230" t="s">
        <v>141</v>
      </c>
      <c r="E332" s="237" t="s">
        <v>1</v>
      </c>
      <c r="F332" s="238" t="s">
        <v>85</v>
      </c>
      <c r="G332" s="236"/>
      <c r="H332" s="239">
        <v>2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141</v>
      </c>
      <c r="AU332" s="245" t="s">
        <v>85</v>
      </c>
      <c r="AV332" s="13" t="s">
        <v>85</v>
      </c>
      <c r="AW332" s="13" t="s">
        <v>31</v>
      </c>
      <c r="AX332" s="13" t="s">
        <v>83</v>
      </c>
      <c r="AY332" s="245" t="s">
        <v>129</v>
      </c>
    </row>
    <row r="333" s="2" customFormat="1" ht="16.5" customHeight="1">
      <c r="A333" s="37"/>
      <c r="B333" s="38"/>
      <c r="C333" s="257" t="s">
        <v>490</v>
      </c>
      <c r="D333" s="257" t="s">
        <v>223</v>
      </c>
      <c r="E333" s="258" t="s">
        <v>491</v>
      </c>
      <c r="F333" s="259" t="s">
        <v>492</v>
      </c>
      <c r="G333" s="260" t="s">
        <v>388</v>
      </c>
      <c r="H333" s="261">
        <v>2</v>
      </c>
      <c r="I333" s="262"/>
      <c r="J333" s="263">
        <f>ROUND(I333*H333,2)</f>
        <v>0</v>
      </c>
      <c r="K333" s="259" t="s">
        <v>201</v>
      </c>
      <c r="L333" s="264"/>
      <c r="M333" s="265" t="s">
        <v>1</v>
      </c>
      <c r="N333" s="266" t="s">
        <v>40</v>
      </c>
      <c r="O333" s="90"/>
      <c r="P333" s="226">
        <f>O333*H333</f>
        <v>0</v>
      </c>
      <c r="Q333" s="226">
        <v>0.0020999999999999999</v>
      </c>
      <c r="R333" s="226">
        <f>Q333*H333</f>
        <v>0.0041999999999999997</v>
      </c>
      <c r="S333" s="226">
        <v>0</v>
      </c>
      <c r="T333" s="22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8" t="s">
        <v>161</v>
      </c>
      <c r="AT333" s="228" t="s">
        <v>223</v>
      </c>
      <c r="AU333" s="228" t="s">
        <v>85</v>
      </c>
      <c r="AY333" s="16" t="s">
        <v>129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6" t="s">
        <v>83</v>
      </c>
      <c r="BK333" s="229">
        <f>ROUND(I333*H333,2)</f>
        <v>0</v>
      </c>
      <c r="BL333" s="16" t="s">
        <v>137</v>
      </c>
      <c r="BM333" s="228" t="s">
        <v>493</v>
      </c>
    </row>
    <row r="334" s="2" customFormat="1">
      <c r="A334" s="37"/>
      <c r="B334" s="38"/>
      <c r="C334" s="39"/>
      <c r="D334" s="230" t="s">
        <v>139</v>
      </c>
      <c r="E334" s="39"/>
      <c r="F334" s="231" t="s">
        <v>494</v>
      </c>
      <c r="G334" s="39"/>
      <c r="H334" s="39"/>
      <c r="I334" s="232"/>
      <c r="J334" s="39"/>
      <c r="K334" s="39"/>
      <c r="L334" s="43"/>
      <c r="M334" s="233"/>
      <c r="N334" s="234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139</v>
      </c>
      <c r="AU334" s="16" t="s">
        <v>85</v>
      </c>
    </row>
    <row r="335" s="2" customFormat="1" ht="16.5" customHeight="1">
      <c r="A335" s="37"/>
      <c r="B335" s="38"/>
      <c r="C335" s="217" t="s">
        <v>495</v>
      </c>
      <c r="D335" s="217" t="s">
        <v>132</v>
      </c>
      <c r="E335" s="218" t="s">
        <v>496</v>
      </c>
      <c r="F335" s="219" t="s">
        <v>497</v>
      </c>
      <c r="G335" s="220" t="s">
        <v>388</v>
      </c>
      <c r="H335" s="221">
        <v>2</v>
      </c>
      <c r="I335" s="222"/>
      <c r="J335" s="223">
        <f>ROUND(I335*H335,2)</f>
        <v>0</v>
      </c>
      <c r="K335" s="219" t="s">
        <v>136</v>
      </c>
      <c r="L335" s="43"/>
      <c r="M335" s="224" t="s">
        <v>1</v>
      </c>
      <c r="N335" s="225" t="s">
        <v>40</v>
      </c>
      <c r="O335" s="90"/>
      <c r="P335" s="226">
        <f>O335*H335</f>
        <v>0</v>
      </c>
      <c r="Q335" s="226">
        <v>16.751422608999999</v>
      </c>
      <c r="R335" s="226">
        <f>Q335*H335</f>
        <v>33.502845217999997</v>
      </c>
      <c r="S335" s="226">
        <v>0</v>
      </c>
      <c r="T335" s="22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8" t="s">
        <v>137</v>
      </c>
      <c r="AT335" s="228" t="s">
        <v>132</v>
      </c>
      <c r="AU335" s="228" t="s">
        <v>85</v>
      </c>
      <c r="AY335" s="16" t="s">
        <v>129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6" t="s">
        <v>83</v>
      </c>
      <c r="BK335" s="229">
        <f>ROUND(I335*H335,2)</f>
        <v>0</v>
      </c>
      <c r="BL335" s="16" t="s">
        <v>137</v>
      </c>
      <c r="BM335" s="228" t="s">
        <v>498</v>
      </c>
    </row>
    <row r="336" s="2" customFormat="1">
      <c r="A336" s="37"/>
      <c r="B336" s="38"/>
      <c r="C336" s="39"/>
      <c r="D336" s="230" t="s">
        <v>139</v>
      </c>
      <c r="E336" s="39"/>
      <c r="F336" s="231" t="s">
        <v>499</v>
      </c>
      <c r="G336" s="39"/>
      <c r="H336" s="39"/>
      <c r="I336" s="232"/>
      <c r="J336" s="39"/>
      <c r="K336" s="39"/>
      <c r="L336" s="43"/>
      <c r="M336" s="233"/>
      <c r="N336" s="234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139</v>
      </c>
      <c r="AU336" s="16" t="s">
        <v>85</v>
      </c>
    </row>
    <row r="337" s="13" customFormat="1">
      <c r="A337" s="13"/>
      <c r="B337" s="235"/>
      <c r="C337" s="236"/>
      <c r="D337" s="230" t="s">
        <v>141</v>
      </c>
      <c r="E337" s="237" t="s">
        <v>1</v>
      </c>
      <c r="F337" s="238" t="s">
        <v>85</v>
      </c>
      <c r="G337" s="236"/>
      <c r="H337" s="239">
        <v>2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141</v>
      </c>
      <c r="AU337" s="245" t="s">
        <v>85</v>
      </c>
      <c r="AV337" s="13" t="s">
        <v>85</v>
      </c>
      <c r="AW337" s="13" t="s">
        <v>31</v>
      </c>
      <c r="AX337" s="13" t="s">
        <v>83</v>
      </c>
      <c r="AY337" s="245" t="s">
        <v>129</v>
      </c>
    </row>
    <row r="338" s="2" customFormat="1" ht="16.5" customHeight="1">
      <c r="A338" s="37"/>
      <c r="B338" s="38"/>
      <c r="C338" s="217" t="s">
        <v>500</v>
      </c>
      <c r="D338" s="217" t="s">
        <v>132</v>
      </c>
      <c r="E338" s="218" t="s">
        <v>501</v>
      </c>
      <c r="F338" s="219" t="s">
        <v>502</v>
      </c>
      <c r="G338" s="220" t="s">
        <v>176</v>
      </c>
      <c r="H338" s="221">
        <v>8.5</v>
      </c>
      <c r="I338" s="222"/>
      <c r="J338" s="223">
        <f>ROUND(I338*H338,2)</f>
        <v>0</v>
      </c>
      <c r="K338" s="219" t="s">
        <v>136</v>
      </c>
      <c r="L338" s="43"/>
      <c r="M338" s="224" t="s">
        <v>1</v>
      </c>
      <c r="N338" s="225" t="s">
        <v>40</v>
      </c>
      <c r="O338" s="90"/>
      <c r="P338" s="226">
        <f>O338*H338</f>
        <v>0</v>
      </c>
      <c r="Q338" s="226">
        <v>0.61348080000000005</v>
      </c>
      <c r="R338" s="226">
        <f>Q338*H338</f>
        <v>5.2145868000000002</v>
      </c>
      <c r="S338" s="226">
        <v>0</v>
      </c>
      <c r="T338" s="22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137</v>
      </c>
      <c r="AT338" s="228" t="s">
        <v>132</v>
      </c>
      <c r="AU338" s="228" t="s">
        <v>85</v>
      </c>
      <c r="AY338" s="16" t="s">
        <v>129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83</v>
      </c>
      <c r="BK338" s="229">
        <f>ROUND(I338*H338,2)</f>
        <v>0</v>
      </c>
      <c r="BL338" s="16" t="s">
        <v>137</v>
      </c>
      <c r="BM338" s="228" t="s">
        <v>503</v>
      </c>
    </row>
    <row r="339" s="2" customFormat="1">
      <c r="A339" s="37"/>
      <c r="B339" s="38"/>
      <c r="C339" s="39"/>
      <c r="D339" s="230" t="s">
        <v>139</v>
      </c>
      <c r="E339" s="39"/>
      <c r="F339" s="231" t="s">
        <v>504</v>
      </c>
      <c r="G339" s="39"/>
      <c r="H339" s="39"/>
      <c r="I339" s="232"/>
      <c r="J339" s="39"/>
      <c r="K339" s="39"/>
      <c r="L339" s="43"/>
      <c r="M339" s="233"/>
      <c r="N339" s="234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139</v>
      </c>
      <c r="AU339" s="16" t="s">
        <v>85</v>
      </c>
    </row>
    <row r="340" s="2" customFormat="1" ht="16.5" customHeight="1">
      <c r="A340" s="37"/>
      <c r="B340" s="38"/>
      <c r="C340" s="257" t="s">
        <v>505</v>
      </c>
      <c r="D340" s="257" t="s">
        <v>223</v>
      </c>
      <c r="E340" s="258" t="s">
        <v>506</v>
      </c>
      <c r="F340" s="259" t="s">
        <v>507</v>
      </c>
      <c r="G340" s="260" t="s">
        <v>176</v>
      </c>
      <c r="H340" s="261">
        <v>8.5</v>
      </c>
      <c r="I340" s="262"/>
      <c r="J340" s="263">
        <f>ROUND(I340*H340,2)</f>
        <v>0</v>
      </c>
      <c r="K340" s="259" t="s">
        <v>136</v>
      </c>
      <c r="L340" s="264"/>
      <c r="M340" s="265" t="s">
        <v>1</v>
      </c>
      <c r="N340" s="266" t="s">
        <v>40</v>
      </c>
      <c r="O340" s="90"/>
      <c r="P340" s="226">
        <f>O340*H340</f>
        <v>0</v>
      </c>
      <c r="Q340" s="226">
        <v>0.33500000000000002</v>
      </c>
      <c r="R340" s="226">
        <f>Q340*H340</f>
        <v>2.8475000000000001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161</v>
      </c>
      <c r="AT340" s="228" t="s">
        <v>223</v>
      </c>
      <c r="AU340" s="228" t="s">
        <v>85</v>
      </c>
      <c r="AY340" s="16" t="s">
        <v>129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83</v>
      </c>
      <c r="BK340" s="229">
        <f>ROUND(I340*H340,2)</f>
        <v>0</v>
      </c>
      <c r="BL340" s="16" t="s">
        <v>137</v>
      </c>
      <c r="BM340" s="228" t="s">
        <v>508</v>
      </c>
    </row>
    <row r="341" s="2" customFormat="1">
      <c r="A341" s="37"/>
      <c r="B341" s="38"/>
      <c r="C341" s="39"/>
      <c r="D341" s="230" t="s">
        <v>139</v>
      </c>
      <c r="E341" s="39"/>
      <c r="F341" s="231" t="s">
        <v>507</v>
      </c>
      <c r="G341" s="39"/>
      <c r="H341" s="39"/>
      <c r="I341" s="232"/>
      <c r="J341" s="39"/>
      <c r="K341" s="39"/>
      <c r="L341" s="43"/>
      <c r="M341" s="233"/>
      <c r="N341" s="23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139</v>
      </c>
      <c r="AU341" s="16" t="s">
        <v>85</v>
      </c>
    </row>
    <row r="342" s="2" customFormat="1" ht="16.5" customHeight="1">
      <c r="A342" s="37"/>
      <c r="B342" s="38"/>
      <c r="C342" s="217" t="s">
        <v>509</v>
      </c>
      <c r="D342" s="217" t="s">
        <v>132</v>
      </c>
      <c r="E342" s="218" t="s">
        <v>510</v>
      </c>
      <c r="F342" s="219" t="s">
        <v>511</v>
      </c>
      <c r="G342" s="220" t="s">
        <v>146</v>
      </c>
      <c r="H342" s="221">
        <v>2.2949999999999999</v>
      </c>
      <c r="I342" s="222"/>
      <c r="J342" s="223">
        <f>ROUND(I342*H342,2)</f>
        <v>0</v>
      </c>
      <c r="K342" s="219" t="s">
        <v>136</v>
      </c>
      <c r="L342" s="43"/>
      <c r="M342" s="224" t="s">
        <v>1</v>
      </c>
      <c r="N342" s="225" t="s">
        <v>40</v>
      </c>
      <c r="O342" s="90"/>
      <c r="P342" s="226">
        <f>O342*H342</f>
        <v>0</v>
      </c>
      <c r="Q342" s="226">
        <v>2.3114034999999999</v>
      </c>
      <c r="R342" s="226">
        <f>Q342*H342</f>
        <v>5.3046710324999999</v>
      </c>
      <c r="S342" s="226">
        <v>0</v>
      </c>
      <c r="T342" s="22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8" t="s">
        <v>137</v>
      </c>
      <c r="AT342" s="228" t="s">
        <v>132</v>
      </c>
      <c r="AU342" s="228" t="s">
        <v>85</v>
      </c>
      <c r="AY342" s="16" t="s">
        <v>129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6" t="s">
        <v>83</v>
      </c>
      <c r="BK342" s="229">
        <f>ROUND(I342*H342,2)</f>
        <v>0</v>
      </c>
      <c r="BL342" s="16" t="s">
        <v>137</v>
      </c>
      <c r="BM342" s="228" t="s">
        <v>512</v>
      </c>
    </row>
    <row r="343" s="2" customFormat="1">
      <c r="A343" s="37"/>
      <c r="B343" s="38"/>
      <c r="C343" s="39"/>
      <c r="D343" s="230" t="s">
        <v>139</v>
      </c>
      <c r="E343" s="39"/>
      <c r="F343" s="231" t="s">
        <v>513</v>
      </c>
      <c r="G343" s="39"/>
      <c r="H343" s="39"/>
      <c r="I343" s="232"/>
      <c r="J343" s="39"/>
      <c r="K343" s="39"/>
      <c r="L343" s="43"/>
      <c r="M343" s="233"/>
      <c r="N343" s="234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139</v>
      </c>
      <c r="AU343" s="16" t="s">
        <v>85</v>
      </c>
    </row>
    <row r="344" s="13" customFormat="1">
      <c r="A344" s="13"/>
      <c r="B344" s="235"/>
      <c r="C344" s="236"/>
      <c r="D344" s="230" t="s">
        <v>141</v>
      </c>
      <c r="E344" s="237" t="s">
        <v>1</v>
      </c>
      <c r="F344" s="238" t="s">
        <v>514</v>
      </c>
      <c r="G344" s="236"/>
      <c r="H344" s="239">
        <v>2.2949999999999999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141</v>
      </c>
      <c r="AU344" s="245" t="s">
        <v>85</v>
      </c>
      <c r="AV344" s="13" t="s">
        <v>85</v>
      </c>
      <c r="AW344" s="13" t="s">
        <v>31</v>
      </c>
      <c r="AX344" s="13" t="s">
        <v>83</v>
      </c>
      <c r="AY344" s="245" t="s">
        <v>129</v>
      </c>
    </row>
    <row r="345" s="2" customFormat="1" ht="16.5" customHeight="1">
      <c r="A345" s="37"/>
      <c r="B345" s="38"/>
      <c r="C345" s="217" t="s">
        <v>515</v>
      </c>
      <c r="D345" s="217" t="s">
        <v>132</v>
      </c>
      <c r="E345" s="218" t="s">
        <v>516</v>
      </c>
      <c r="F345" s="219" t="s">
        <v>517</v>
      </c>
      <c r="G345" s="220" t="s">
        <v>176</v>
      </c>
      <c r="H345" s="221">
        <v>6</v>
      </c>
      <c r="I345" s="222"/>
      <c r="J345" s="223">
        <f>ROUND(I345*H345,2)</f>
        <v>0</v>
      </c>
      <c r="K345" s="219" t="s">
        <v>136</v>
      </c>
      <c r="L345" s="43"/>
      <c r="M345" s="224" t="s">
        <v>1</v>
      </c>
      <c r="N345" s="225" t="s">
        <v>40</v>
      </c>
      <c r="O345" s="90"/>
      <c r="P345" s="226">
        <f>O345*H345</f>
        <v>0</v>
      </c>
      <c r="Q345" s="226">
        <v>0.16370599999999999</v>
      </c>
      <c r="R345" s="226">
        <f>Q345*H345</f>
        <v>0.98223599999999989</v>
      </c>
      <c r="S345" s="226">
        <v>0</v>
      </c>
      <c r="T345" s="22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8" t="s">
        <v>137</v>
      </c>
      <c r="AT345" s="228" t="s">
        <v>132</v>
      </c>
      <c r="AU345" s="228" t="s">
        <v>85</v>
      </c>
      <c r="AY345" s="16" t="s">
        <v>129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6" t="s">
        <v>83</v>
      </c>
      <c r="BK345" s="229">
        <f>ROUND(I345*H345,2)</f>
        <v>0</v>
      </c>
      <c r="BL345" s="16" t="s">
        <v>137</v>
      </c>
      <c r="BM345" s="228" t="s">
        <v>518</v>
      </c>
    </row>
    <row r="346" s="2" customFormat="1">
      <c r="A346" s="37"/>
      <c r="B346" s="38"/>
      <c r="C346" s="39"/>
      <c r="D346" s="230" t="s">
        <v>139</v>
      </c>
      <c r="E346" s="39"/>
      <c r="F346" s="231" t="s">
        <v>519</v>
      </c>
      <c r="G346" s="39"/>
      <c r="H346" s="39"/>
      <c r="I346" s="232"/>
      <c r="J346" s="39"/>
      <c r="K346" s="39"/>
      <c r="L346" s="43"/>
      <c r="M346" s="233"/>
      <c r="N346" s="234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139</v>
      </c>
      <c r="AU346" s="16" t="s">
        <v>85</v>
      </c>
    </row>
    <row r="347" s="2" customFormat="1" ht="16.5" customHeight="1">
      <c r="A347" s="37"/>
      <c r="B347" s="38"/>
      <c r="C347" s="257" t="s">
        <v>520</v>
      </c>
      <c r="D347" s="257" t="s">
        <v>223</v>
      </c>
      <c r="E347" s="258" t="s">
        <v>521</v>
      </c>
      <c r="F347" s="259" t="s">
        <v>522</v>
      </c>
      <c r="G347" s="260" t="s">
        <v>176</v>
      </c>
      <c r="H347" s="261">
        <v>6</v>
      </c>
      <c r="I347" s="262"/>
      <c r="J347" s="263">
        <f>ROUND(I347*H347,2)</f>
        <v>0</v>
      </c>
      <c r="K347" s="259" t="s">
        <v>136</v>
      </c>
      <c r="L347" s="264"/>
      <c r="M347" s="265" t="s">
        <v>1</v>
      </c>
      <c r="N347" s="266" t="s">
        <v>40</v>
      </c>
      <c r="O347" s="90"/>
      <c r="P347" s="226">
        <f>O347*H347</f>
        <v>0</v>
      </c>
      <c r="Q347" s="226">
        <v>0.13400000000000001</v>
      </c>
      <c r="R347" s="226">
        <f>Q347*H347</f>
        <v>0.80400000000000005</v>
      </c>
      <c r="S347" s="226">
        <v>0</v>
      </c>
      <c r="T347" s="22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8" t="s">
        <v>161</v>
      </c>
      <c r="AT347" s="228" t="s">
        <v>223</v>
      </c>
      <c r="AU347" s="228" t="s">
        <v>85</v>
      </c>
      <c r="AY347" s="16" t="s">
        <v>129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6" t="s">
        <v>83</v>
      </c>
      <c r="BK347" s="229">
        <f>ROUND(I347*H347,2)</f>
        <v>0</v>
      </c>
      <c r="BL347" s="16" t="s">
        <v>137</v>
      </c>
      <c r="BM347" s="228" t="s">
        <v>523</v>
      </c>
    </row>
    <row r="348" s="2" customFormat="1">
      <c r="A348" s="37"/>
      <c r="B348" s="38"/>
      <c r="C348" s="39"/>
      <c r="D348" s="230" t="s">
        <v>139</v>
      </c>
      <c r="E348" s="39"/>
      <c r="F348" s="231" t="s">
        <v>522</v>
      </c>
      <c r="G348" s="39"/>
      <c r="H348" s="39"/>
      <c r="I348" s="232"/>
      <c r="J348" s="39"/>
      <c r="K348" s="39"/>
      <c r="L348" s="43"/>
      <c r="M348" s="233"/>
      <c r="N348" s="234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139</v>
      </c>
      <c r="AU348" s="16" t="s">
        <v>85</v>
      </c>
    </row>
    <row r="349" s="2" customFormat="1" ht="16.5" customHeight="1">
      <c r="A349" s="37"/>
      <c r="B349" s="38"/>
      <c r="C349" s="217" t="s">
        <v>524</v>
      </c>
      <c r="D349" s="217" t="s">
        <v>132</v>
      </c>
      <c r="E349" s="218" t="s">
        <v>525</v>
      </c>
      <c r="F349" s="219" t="s">
        <v>526</v>
      </c>
      <c r="G349" s="220" t="s">
        <v>176</v>
      </c>
      <c r="H349" s="221">
        <v>359.30000000000001</v>
      </c>
      <c r="I349" s="222"/>
      <c r="J349" s="223">
        <f>ROUND(I349*H349,2)</f>
        <v>0</v>
      </c>
      <c r="K349" s="219" t="s">
        <v>136</v>
      </c>
      <c r="L349" s="43"/>
      <c r="M349" s="224" t="s">
        <v>1</v>
      </c>
      <c r="N349" s="225" t="s">
        <v>40</v>
      </c>
      <c r="O349" s="90"/>
      <c r="P349" s="226">
        <f>O349*H349</f>
        <v>0</v>
      </c>
      <c r="Q349" s="226">
        <v>0</v>
      </c>
      <c r="R349" s="226">
        <f>Q349*H349</f>
        <v>0</v>
      </c>
      <c r="S349" s="226">
        <v>0.252</v>
      </c>
      <c r="T349" s="227">
        <f>S349*H349</f>
        <v>90.543599999999998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8" t="s">
        <v>137</v>
      </c>
      <c r="AT349" s="228" t="s">
        <v>132</v>
      </c>
      <c r="AU349" s="228" t="s">
        <v>85</v>
      </c>
      <c r="AY349" s="16" t="s">
        <v>129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6" t="s">
        <v>83</v>
      </c>
      <c r="BK349" s="229">
        <f>ROUND(I349*H349,2)</f>
        <v>0</v>
      </c>
      <c r="BL349" s="16" t="s">
        <v>137</v>
      </c>
      <c r="BM349" s="228" t="s">
        <v>527</v>
      </c>
    </row>
    <row r="350" s="2" customFormat="1">
      <c r="A350" s="37"/>
      <c r="B350" s="38"/>
      <c r="C350" s="39"/>
      <c r="D350" s="230" t="s">
        <v>139</v>
      </c>
      <c r="E350" s="39"/>
      <c r="F350" s="231" t="s">
        <v>528</v>
      </c>
      <c r="G350" s="39"/>
      <c r="H350" s="39"/>
      <c r="I350" s="232"/>
      <c r="J350" s="39"/>
      <c r="K350" s="39"/>
      <c r="L350" s="43"/>
      <c r="M350" s="233"/>
      <c r="N350" s="234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139</v>
      </c>
      <c r="AU350" s="16" t="s">
        <v>85</v>
      </c>
    </row>
    <row r="351" s="13" customFormat="1">
      <c r="A351" s="13"/>
      <c r="B351" s="235"/>
      <c r="C351" s="236"/>
      <c r="D351" s="230" t="s">
        <v>141</v>
      </c>
      <c r="E351" s="237" t="s">
        <v>1</v>
      </c>
      <c r="F351" s="238" t="s">
        <v>529</v>
      </c>
      <c r="G351" s="236"/>
      <c r="H351" s="239">
        <v>359.30000000000001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141</v>
      </c>
      <c r="AU351" s="245" t="s">
        <v>85</v>
      </c>
      <c r="AV351" s="13" t="s">
        <v>85</v>
      </c>
      <c r="AW351" s="13" t="s">
        <v>31</v>
      </c>
      <c r="AX351" s="13" t="s">
        <v>83</v>
      </c>
      <c r="AY351" s="245" t="s">
        <v>129</v>
      </c>
    </row>
    <row r="352" s="2" customFormat="1" ht="16.5" customHeight="1">
      <c r="A352" s="37"/>
      <c r="B352" s="38"/>
      <c r="C352" s="217" t="s">
        <v>530</v>
      </c>
      <c r="D352" s="217" t="s">
        <v>132</v>
      </c>
      <c r="E352" s="218" t="s">
        <v>531</v>
      </c>
      <c r="F352" s="219" t="s">
        <v>532</v>
      </c>
      <c r="G352" s="220" t="s">
        <v>176</v>
      </c>
      <c r="H352" s="221">
        <v>19</v>
      </c>
      <c r="I352" s="222"/>
      <c r="J352" s="223">
        <f>ROUND(I352*H352,2)</f>
        <v>0</v>
      </c>
      <c r="K352" s="219" t="s">
        <v>136</v>
      </c>
      <c r="L352" s="43"/>
      <c r="M352" s="224" t="s">
        <v>1</v>
      </c>
      <c r="N352" s="225" t="s">
        <v>40</v>
      </c>
      <c r="O352" s="90"/>
      <c r="P352" s="226">
        <f>O352*H352</f>
        <v>0</v>
      </c>
      <c r="Q352" s="226">
        <v>0</v>
      </c>
      <c r="R352" s="226">
        <f>Q352*H352</f>
        <v>0</v>
      </c>
      <c r="S352" s="226">
        <v>3.0600000000000001</v>
      </c>
      <c r="T352" s="227">
        <f>S352*H352</f>
        <v>58.140000000000001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8" t="s">
        <v>137</v>
      </c>
      <c r="AT352" s="228" t="s">
        <v>132</v>
      </c>
      <c r="AU352" s="228" t="s">
        <v>85</v>
      </c>
      <c r="AY352" s="16" t="s">
        <v>129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6" t="s">
        <v>83</v>
      </c>
      <c r="BK352" s="229">
        <f>ROUND(I352*H352,2)</f>
        <v>0</v>
      </c>
      <c r="BL352" s="16" t="s">
        <v>137</v>
      </c>
      <c r="BM352" s="228" t="s">
        <v>533</v>
      </c>
    </row>
    <row r="353" s="2" customFormat="1">
      <c r="A353" s="37"/>
      <c r="B353" s="38"/>
      <c r="C353" s="39"/>
      <c r="D353" s="230" t="s">
        <v>139</v>
      </c>
      <c r="E353" s="39"/>
      <c r="F353" s="231" t="s">
        <v>534</v>
      </c>
      <c r="G353" s="39"/>
      <c r="H353" s="39"/>
      <c r="I353" s="232"/>
      <c r="J353" s="39"/>
      <c r="K353" s="39"/>
      <c r="L353" s="43"/>
      <c r="M353" s="233"/>
      <c r="N353" s="234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139</v>
      </c>
      <c r="AU353" s="16" t="s">
        <v>85</v>
      </c>
    </row>
    <row r="354" s="13" customFormat="1">
      <c r="A354" s="13"/>
      <c r="B354" s="235"/>
      <c r="C354" s="236"/>
      <c r="D354" s="230" t="s">
        <v>141</v>
      </c>
      <c r="E354" s="237" t="s">
        <v>1</v>
      </c>
      <c r="F354" s="238" t="s">
        <v>535</v>
      </c>
      <c r="G354" s="236"/>
      <c r="H354" s="239">
        <v>19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141</v>
      </c>
      <c r="AU354" s="245" t="s">
        <v>85</v>
      </c>
      <c r="AV354" s="13" t="s">
        <v>85</v>
      </c>
      <c r="AW354" s="13" t="s">
        <v>31</v>
      </c>
      <c r="AX354" s="13" t="s">
        <v>83</v>
      </c>
      <c r="AY354" s="245" t="s">
        <v>129</v>
      </c>
    </row>
    <row r="355" s="2" customFormat="1" ht="16.5" customHeight="1">
      <c r="A355" s="37"/>
      <c r="B355" s="38"/>
      <c r="C355" s="217" t="s">
        <v>536</v>
      </c>
      <c r="D355" s="217" t="s">
        <v>132</v>
      </c>
      <c r="E355" s="218" t="s">
        <v>537</v>
      </c>
      <c r="F355" s="219" t="s">
        <v>538</v>
      </c>
      <c r="G355" s="220" t="s">
        <v>146</v>
      </c>
      <c r="H355" s="221">
        <v>13.095000000000001</v>
      </c>
      <c r="I355" s="222"/>
      <c r="J355" s="223">
        <f>ROUND(I355*H355,2)</f>
        <v>0</v>
      </c>
      <c r="K355" s="219" t="s">
        <v>136</v>
      </c>
      <c r="L355" s="43"/>
      <c r="M355" s="224" t="s">
        <v>1</v>
      </c>
      <c r="N355" s="225" t="s">
        <v>40</v>
      </c>
      <c r="O355" s="90"/>
      <c r="P355" s="226">
        <f>O355*H355</f>
        <v>0</v>
      </c>
      <c r="Q355" s="226">
        <v>0</v>
      </c>
      <c r="R355" s="226">
        <f>Q355*H355</f>
        <v>0</v>
      </c>
      <c r="S355" s="226">
        <v>2.3999999999999999</v>
      </c>
      <c r="T355" s="227">
        <f>S355*H355</f>
        <v>31.428000000000001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8" t="s">
        <v>137</v>
      </c>
      <c r="AT355" s="228" t="s">
        <v>132</v>
      </c>
      <c r="AU355" s="228" t="s">
        <v>85</v>
      </c>
      <c r="AY355" s="16" t="s">
        <v>129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6" t="s">
        <v>83</v>
      </c>
      <c r="BK355" s="229">
        <f>ROUND(I355*H355,2)</f>
        <v>0</v>
      </c>
      <c r="BL355" s="16" t="s">
        <v>137</v>
      </c>
      <c r="BM355" s="228" t="s">
        <v>539</v>
      </c>
    </row>
    <row r="356" s="2" customFormat="1">
      <c r="A356" s="37"/>
      <c r="B356" s="38"/>
      <c r="C356" s="39"/>
      <c r="D356" s="230" t="s">
        <v>139</v>
      </c>
      <c r="E356" s="39"/>
      <c r="F356" s="231" t="s">
        <v>540</v>
      </c>
      <c r="G356" s="39"/>
      <c r="H356" s="39"/>
      <c r="I356" s="232"/>
      <c r="J356" s="39"/>
      <c r="K356" s="39"/>
      <c r="L356" s="43"/>
      <c r="M356" s="233"/>
      <c r="N356" s="234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139</v>
      </c>
      <c r="AU356" s="16" t="s">
        <v>85</v>
      </c>
    </row>
    <row r="357" s="13" customFormat="1">
      <c r="A357" s="13"/>
      <c r="B357" s="235"/>
      <c r="C357" s="236"/>
      <c r="D357" s="230" t="s">
        <v>141</v>
      </c>
      <c r="E357" s="237" t="s">
        <v>1</v>
      </c>
      <c r="F357" s="238" t="s">
        <v>541</v>
      </c>
      <c r="G357" s="236"/>
      <c r="H357" s="239">
        <v>13.095000000000001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141</v>
      </c>
      <c r="AU357" s="245" t="s">
        <v>85</v>
      </c>
      <c r="AV357" s="13" t="s">
        <v>85</v>
      </c>
      <c r="AW357" s="13" t="s">
        <v>31</v>
      </c>
      <c r="AX357" s="13" t="s">
        <v>83</v>
      </c>
      <c r="AY357" s="245" t="s">
        <v>129</v>
      </c>
    </row>
    <row r="358" s="12" customFormat="1" ht="22.8" customHeight="1">
      <c r="A358" s="12"/>
      <c r="B358" s="201"/>
      <c r="C358" s="202"/>
      <c r="D358" s="203" t="s">
        <v>74</v>
      </c>
      <c r="E358" s="215" t="s">
        <v>542</v>
      </c>
      <c r="F358" s="215" t="s">
        <v>543</v>
      </c>
      <c r="G358" s="202"/>
      <c r="H358" s="202"/>
      <c r="I358" s="205"/>
      <c r="J358" s="216">
        <f>BK358</f>
        <v>0</v>
      </c>
      <c r="K358" s="202"/>
      <c r="L358" s="207"/>
      <c r="M358" s="208"/>
      <c r="N358" s="209"/>
      <c r="O358" s="209"/>
      <c r="P358" s="210">
        <f>SUM(P359:P368)</f>
        <v>0</v>
      </c>
      <c r="Q358" s="209"/>
      <c r="R358" s="210">
        <f>SUM(R359:R368)</f>
        <v>0</v>
      </c>
      <c r="S358" s="209"/>
      <c r="T358" s="211">
        <f>SUM(T359:T368)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2" t="s">
        <v>83</v>
      </c>
      <c r="AT358" s="213" t="s">
        <v>74</v>
      </c>
      <c r="AU358" s="213" t="s">
        <v>83</v>
      </c>
      <c r="AY358" s="212" t="s">
        <v>129</v>
      </c>
      <c r="BK358" s="214">
        <f>SUM(BK359:BK368)</f>
        <v>0</v>
      </c>
    </row>
    <row r="359" s="2" customFormat="1" ht="16.5" customHeight="1">
      <c r="A359" s="37"/>
      <c r="B359" s="38"/>
      <c r="C359" s="217" t="s">
        <v>544</v>
      </c>
      <c r="D359" s="217" t="s">
        <v>132</v>
      </c>
      <c r="E359" s="218" t="s">
        <v>545</v>
      </c>
      <c r="F359" s="219" t="s">
        <v>546</v>
      </c>
      <c r="G359" s="220" t="s">
        <v>214</v>
      </c>
      <c r="H359" s="221">
        <v>1683.152</v>
      </c>
      <c r="I359" s="222"/>
      <c r="J359" s="223">
        <f>ROUND(I359*H359,2)</f>
        <v>0</v>
      </c>
      <c r="K359" s="219" t="s">
        <v>136</v>
      </c>
      <c r="L359" s="43"/>
      <c r="M359" s="224" t="s">
        <v>1</v>
      </c>
      <c r="N359" s="225" t="s">
        <v>40</v>
      </c>
      <c r="O359" s="90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8" t="s">
        <v>137</v>
      </c>
      <c r="AT359" s="228" t="s">
        <v>132</v>
      </c>
      <c r="AU359" s="228" t="s">
        <v>85</v>
      </c>
      <c r="AY359" s="16" t="s">
        <v>129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6" t="s">
        <v>83</v>
      </c>
      <c r="BK359" s="229">
        <f>ROUND(I359*H359,2)</f>
        <v>0</v>
      </c>
      <c r="BL359" s="16" t="s">
        <v>137</v>
      </c>
      <c r="BM359" s="228" t="s">
        <v>547</v>
      </c>
    </row>
    <row r="360" s="2" customFormat="1">
      <c r="A360" s="37"/>
      <c r="B360" s="38"/>
      <c r="C360" s="39"/>
      <c r="D360" s="230" t="s">
        <v>139</v>
      </c>
      <c r="E360" s="39"/>
      <c r="F360" s="231" t="s">
        <v>548</v>
      </c>
      <c r="G360" s="39"/>
      <c r="H360" s="39"/>
      <c r="I360" s="232"/>
      <c r="J360" s="39"/>
      <c r="K360" s="39"/>
      <c r="L360" s="43"/>
      <c r="M360" s="233"/>
      <c r="N360" s="23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139</v>
      </c>
      <c r="AU360" s="16" t="s">
        <v>85</v>
      </c>
    </row>
    <row r="361" s="2" customFormat="1" ht="16.5" customHeight="1">
      <c r="A361" s="37"/>
      <c r="B361" s="38"/>
      <c r="C361" s="217" t="s">
        <v>549</v>
      </c>
      <c r="D361" s="217" t="s">
        <v>132</v>
      </c>
      <c r="E361" s="218" t="s">
        <v>550</v>
      </c>
      <c r="F361" s="219" t="s">
        <v>551</v>
      </c>
      <c r="G361" s="220" t="s">
        <v>214</v>
      </c>
      <c r="H361" s="221">
        <v>1683.152</v>
      </c>
      <c r="I361" s="222"/>
      <c r="J361" s="223">
        <f>ROUND(I361*H361,2)</f>
        <v>0</v>
      </c>
      <c r="K361" s="219" t="s">
        <v>136</v>
      </c>
      <c r="L361" s="43"/>
      <c r="M361" s="224" t="s">
        <v>1</v>
      </c>
      <c r="N361" s="225" t="s">
        <v>40</v>
      </c>
      <c r="O361" s="90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8" t="s">
        <v>137</v>
      </c>
      <c r="AT361" s="228" t="s">
        <v>132</v>
      </c>
      <c r="AU361" s="228" t="s">
        <v>85</v>
      </c>
      <c r="AY361" s="16" t="s">
        <v>129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6" t="s">
        <v>83</v>
      </c>
      <c r="BK361" s="229">
        <f>ROUND(I361*H361,2)</f>
        <v>0</v>
      </c>
      <c r="BL361" s="16" t="s">
        <v>137</v>
      </c>
      <c r="BM361" s="228" t="s">
        <v>552</v>
      </c>
    </row>
    <row r="362" s="2" customFormat="1">
      <c r="A362" s="37"/>
      <c r="B362" s="38"/>
      <c r="C362" s="39"/>
      <c r="D362" s="230" t="s">
        <v>139</v>
      </c>
      <c r="E362" s="39"/>
      <c r="F362" s="231" t="s">
        <v>553</v>
      </c>
      <c r="G362" s="39"/>
      <c r="H362" s="39"/>
      <c r="I362" s="232"/>
      <c r="J362" s="39"/>
      <c r="K362" s="39"/>
      <c r="L362" s="43"/>
      <c r="M362" s="233"/>
      <c r="N362" s="234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139</v>
      </c>
      <c r="AU362" s="16" t="s">
        <v>85</v>
      </c>
    </row>
    <row r="363" s="2" customFormat="1" ht="16.5" customHeight="1">
      <c r="A363" s="37"/>
      <c r="B363" s="38"/>
      <c r="C363" s="217" t="s">
        <v>554</v>
      </c>
      <c r="D363" s="217" t="s">
        <v>132</v>
      </c>
      <c r="E363" s="218" t="s">
        <v>555</v>
      </c>
      <c r="F363" s="219" t="s">
        <v>556</v>
      </c>
      <c r="G363" s="220" t="s">
        <v>214</v>
      </c>
      <c r="H363" s="221">
        <v>24744.191999999999</v>
      </c>
      <c r="I363" s="222"/>
      <c r="J363" s="223">
        <f>ROUND(I363*H363,2)</f>
        <v>0</v>
      </c>
      <c r="K363" s="219" t="s">
        <v>136</v>
      </c>
      <c r="L363" s="43"/>
      <c r="M363" s="224" t="s">
        <v>1</v>
      </c>
      <c r="N363" s="225" t="s">
        <v>40</v>
      </c>
      <c r="O363" s="90"/>
      <c r="P363" s="226">
        <f>O363*H363</f>
        <v>0</v>
      </c>
      <c r="Q363" s="226">
        <v>0</v>
      </c>
      <c r="R363" s="226">
        <f>Q363*H363</f>
        <v>0</v>
      </c>
      <c r="S363" s="226">
        <v>0</v>
      </c>
      <c r="T363" s="22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8" t="s">
        <v>137</v>
      </c>
      <c r="AT363" s="228" t="s">
        <v>132</v>
      </c>
      <c r="AU363" s="228" t="s">
        <v>85</v>
      </c>
      <c r="AY363" s="16" t="s">
        <v>129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6" t="s">
        <v>83</v>
      </c>
      <c r="BK363" s="229">
        <f>ROUND(I363*H363,2)</f>
        <v>0</v>
      </c>
      <c r="BL363" s="16" t="s">
        <v>137</v>
      </c>
      <c r="BM363" s="228" t="s">
        <v>557</v>
      </c>
    </row>
    <row r="364" s="2" customFormat="1">
      <c r="A364" s="37"/>
      <c r="B364" s="38"/>
      <c r="C364" s="39"/>
      <c r="D364" s="230" t="s">
        <v>139</v>
      </c>
      <c r="E364" s="39"/>
      <c r="F364" s="231" t="s">
        <v>558</v>
      </c>
      <c r="G364" s="39"/>
      <c r="H364" s="39"/>
      <c r="I364" s="232"/>
      <c r="J364" s="39"/>
      <c r="K364" s="39"/>
      <c r="L364" s="43"/>
      <c r="M364" s="233"/>
      <c r="N364" s="234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139</v>
      </c>
      <c r="AU364" s="16" t="s">
        <v>85</v>
      </c>
    </row>
    <row r="365" s="13" customFormat="1">
      <c r="A365" s="13"/>
      <c r="B365" s="235"/>
      <c r="C365" s="236"/>
      <c r="D365" s="230" t="s">
        <v>141</v>
      </c>
      <c r="E365" s="237" t="s">
        <v>1</v>
      </c>
      <c r="F365" s="238" t="s">
        <v>559</v>
      </c>
      <c r="G365" s="236"/>
      <c r="H365" s="239">
        <v>24744.191999999999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141</v>
      </c>
      <c r="AU365" s="245" t="s">
        <v>85</v>
      </c>
      <c r="AV365" s="13" t="s">
        <v>85</v>
      </c>
      <c r="AW365" s="13" t="s">
        <v>31</v>
      </c>
      <c r="AX365" s="13" t="s">
        <v>83</v>
      </c>
      <c r="AY365" s="245" t="s">
        <v>129</v>
      </c>
    </row>
    <row r="366" s="2" customFormat="1" ht="24.15" customHeight="1">
      <c r="A366" s="37"/>
      <c r="B366" s="38"/>
      <c r="C366" s="217" t="s">
        <v>560</v>
      </c>
      <c r="D366" s="217" t="s">
        <v>132</v>
      </c>
      <c r="E366" s="218" t="s">
        <v>561</v>
      </c>
      <c r="F366" s="219" t="s">
        <v>216</v>
      </c>
      <c r="G366" s="220" t="s">
        <v>214</v>
      </c>
      <c r="H366" s="221">
        <v>1546.5119999999999</v>
      </c>
      <c r="I366" s="222"/>
      <c r="J366" s="223">
        <f>ROUND(I366*H366,2)</f>
        <v>0</v>
      </c>
      <c r="K366" s="219" t="s">
        <v>136</v>
      </c>
      <c r="L366" s="43"/>
      <c r="M366" s="224" t="s">
        <v>1</v>
      </c>
      <c r="N366" s="225" t="s">
        <v>40</v>
      </c>
      <c r="O366" s="90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28" t="s">
        <v>137</v>
      </c>
      <c r="AT366" s="228" t="s">
        <v>132</v>
      </c>
      <c r="AU366" s="228" t="s">
        <v>85</v>
      </c>
      <c r="AY366" s="16" t="s">
        <v>129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6" t="s">
        <v>83</v>
      </c>
      <c r="BK366" s="229">
        <f>ROUND(I366*H366,2)</f>
        <v>0</v>
      </c>
      <c r="BL366" s="16" t="s">
        <v>137</v>
      </c>
      <c r="BM366" s="228" t="s">
        <v>562</v>
      </c>
    </row>
    <row r="367" s="2" customFormat="1">
      <c r="A367" s="37"/>
      <c r="B367" s="38"/>
      <c r="C367" s="39"/>
      <c r="D367" s="230" t="s">
        <v>139</v>
      </c>
      <c r="E367" s="39"/>
      <c r="F367" s="231" t="s">
        <v>216</v>
      </c>
      <c r="G367" s="39"/>
      <c r="H367" s="39"/>
      <c r="I367" s="232"/>
      <c r="J367" s="39"/>
      <c r="K367" s="39"/>
      <c r="L367" s="43"/>
      <c r="M367" s="233"/>
      <c r="N367" s="234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139</v>
      </c>
      <c r="AU367" s="16" t="s">
        <v>85</v>
      </c>
    </row>
    <row r="368" s="13" customFormat="1">
      <c r="A368" s="13"/>
      <c r="B368" s="235"/>
      <c r="C368" s="236"/>
      <c r="D368" s="230" t="s">
        <v>141</v>
      </c>
      <c r="E368" s="237" t="s">
        <v>1</v>
      </c>
      <c r="F368" s="238" t="s">
        <v>563</v>
      </c>
      <c r="G368" s="236"/>
      <c r="H368" s="239">
        <v>1546.5119999999999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5" t="s">
        <v>141</v>
      </c>
      <c r="AU368" s="245" t="s">
        <v>85</v>
      </c>
      <c r="AV368" s="13" t="s">
        <v>85</v>
      </c>
      <c r="AW368" s="13" t="s">
        <v>31</v>
      </c>
      <c r="AX368" s="13" t="s">
        <v>83</v>
      </c>
      <c r="AY368" s="245" t="s">
        <v>129</v>
      </c>
    </row>
    <row r="369" s="12" customFormat="1" ht="22.8" customHeight="1">
      <c r="A369" s="12"/>
      <c r="B369" s="201"/>
      <c r="C369" s="202"/>
      <c r="D369" s="203" t="s">
        <v>74</v>
      </c>
      <c r="E369" s="215" t="s">
        <v>564</v>
      </c>
      <c r="F369" s="215" t="s">
        <v>565</v>
      </c>
      <c r="G369" s="202"/>
      <c r="H369" s="202"/>
      <c r="I369" s="205"/>
      <c r="J369" s="216">
        <f>BK369</f>
        <v>0</v>
      </c>
      <c r="K369" s="202"/>
      <c r="L369" s="207"/>
      <c r="M369" s="208"/>
      <c r="N369" s="209"/>
      <c r="O369" s="209"/>
      <c r="P369" s="210">
        <f>SUM(P370:P371)</f>
        <v>0</v>
      </c>
      <c r="Q369" s="209"/>
      <c r="R369" s="210">
        <f>SUM(R370:R371)</f>
        <v>0</v>
      </c>
      <c r="S369" s="209"/>
      <c r="T369" s="211">
        <f>SUM(T370:T371)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2" t="s">
        <v>83</v>
      </c>
      <c r="AT369" s="213" t="s">
        <v>74</v>
      </c>
      <c r="AU369" s="213" t="s">
        <v>83</v>
      </c>
      <c r="AY369" s="212" t="s">
        <v>129</v>
      </c>
      <c r="BK369" s="214">
        <f>SUM(BK370:BK371)</f>
        <v>0</v>
      </c>
    </row>
    <row r="370" s="2" customFormat="1" ht="21.75" customHeight="1">
      <c r="A370" s="37"/>
      <c r="B370" s="38"/>
      <c r="C370" s="217" t="s">
        <v>566</v>
      </c>
      <c r="D370" s="217" t="s">
        <v>132</v>
      </c>
      <c r="E370" s="218" t="s">
        <v>567</v>
      </c>
      <c r="F370" s="219" t="s">
        <v>568</v>
      </c>
      <c r="G370" s="220" t="s">
        <v>214</v>
      </c>
      <c r="H370" s="221">
        <v>2883.701</v>
      </c>
      <c r="I370" s="222"/>
      <c r="J370" s="223">
        <f>ROUND(I370*H370,2)</f>
        <v>0</v>
      </c>
      <c r="K370" s="219" t="s">
        <v>136</v>
      </c>
      <c r="L370" s="43"/>
      <c r="M370" s="224" t="s">
        <v>1</v>
      </c>
      <c r="N370" s="225" t="s">
        <v>40</v>
      </c>
      <c r="O370" s="90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8" t="s">
        <v>137</v>
      </c>
      <c r="AT370" s="228" t="s">
        <v>132</v>
      </c>
      <c r="AU370" s="228" t="s">
        <v>85</v>
      </c>
      <c r="AY370" s="16" t="s">
        <v>129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6" t="s">
        <v>83</v>
      </c>
      <c r="BK370" s="229">
        <f>ROUND(I370*H370,2)</f>
        <v>0</v>
      </c>
      <c r="BL370" s="16" t="s">
        <v>137</v>
      </c>
      <c r="BM370" s="228" t="s">
        <v>569</v>
      </c>
    </row>
    <row r="371" s="2" customFormat="1">
      <c r="A371" s="37"/>
      <c r="B371" s="38"/>
      <c r="C371" s="39"/>
      <c r="D371" s="230" t="s">
        <v>139</v>
      </c>
      <c r="E371" s="39"/>
      <c r="F371" s="231" t="s">
        <v>570</v>
      </c>
      <c r="G371" s="39"/>
      <c r="H371" s="39"/>
      <c r="I371" s="232"/>
      <c r="J371" s="39"/>
      <c r="K371" s="39"/>
      <c r="L371" s="43"/>
      <c r="M371" s="233"/>
      <c r="N371" s="234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139</v>
      </c>
      <c r="AU371" s="16" t="s">
        <v>85</v>
      </c>
    </row>
    <row r="372" s="12" customFormat="1" ht="25.92" customHeight="1">
      <c r="A372" s="12"/>
      <c r="B372" s="201"/>
      <c r="C372" s="202"/>
      <c r="D372" s="203" t="s">
        <v>74</v>
      </c>
      <c r="E372" s="204" t="s">
        <v>571</v>
      </c>
      <c r="F372" s="204" t="s">
        <v>572</v>
      </c>
      <c r="G372" s="202"/>
      <c r="H372" s="202"/>
      <c r="I372" s="205"/>
      <c r="J372" s="206">
        <f>BK372</f>
        <v>0</v>
      </c>
      <c r="K372" s="202"/>
      <c r="L372" s="207"/>
      <c r="M372" s="208"/>
      <c r="N372" s="209"/>
      <c r="O372" s="209"/>
      <c r="P372" s="210">
        <f>P373</f>
        <v>0</v>
      </c>
      <c r="Q372" s="209"/>
      <c r="R372" s="210">
        <f>R373</f>
        <v>0.41202869999999997</v>
      </c>
      <c r="S372" s="209"/>
      <c r="T372" s="211">
        <f>T373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2" t="s">
        <v>85</v>
      </c>
      <c r="AT372" s="213" t="s">
        <v>74</v>
      </c>
      <c r="AU372" s="213" t="s">
        <v>75</v>
      </c>
      <c r="AY372" s="212" t="s">
        <v>129</v>
      </c>
      <c r="BK372" s="214">
        <f>BK373</f>
        <v>0</v>
      </c>
    </row>
    <row r="373" s="12" customFormat="1" ht="22.8" customHeight="1">
      <c r="A373" s="12"/>
      <c r="B373" s="201"/>
      <c r="C373" s="202"/>
      <c r="D373" s="203" t="s">
        <v>74</v>
      </c>
      <c r="E373" s="215" t="s">
        <v>573</v>
      </c>
      <c r="F373" s="215" t="s">
        <v>574</v>
      </c>
      <c r="G373" s="202"/>
      <c r="H373" s="202"/>
      <c r="I373" s="205"/>
      <c r="J373" s="216">
        <f>BK373</f>
        <v>0</v>
      </c>
      <c r="K373" s="202"/>
      <c r="L373" s="207"/>
      <c r="M373" s="208"/>
      <c r="N373" s="209"/>
      <c r="O373" s="209"/>
      <c r="P373" s="210">
        <f>SUM(P374:P385)</f>
        <v>0</v>
      </c>
      <c r="Q373" s="209"/>
      <c r="R373" s="210">
        <f>SUM(R374:R385)</f>
        <v>0.41202869999999997</v>
      </c>
      <c r="S373" s="209"/>
      <c r="T373" s="211">
        <f>SUM(T374:T385)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2" t="s">
        <v>85</v>
      </c>
      <c r="AT373" s="213" t="s">
        <v>74</v>
      </c>
      <c r="AU373" s="213" t="s">
        <v>83</v>
      </c>
      <c r="AY373" s="212" t="s">
        <v>129</v>
      </c>
      <c r="BK373" s="214">
        <f>SUM(BK374:BK385)</f>
        <v>0</v>
      </c>
    </row>
    <row r="374" s="2" customFormat="1" ht="16.5" customHeight="1">
      <c r="A374" s="37"/>
      <c r="B374" s="38"/>
      <c r="C374" s="217" t="s">
        <v>575</v>
      </c>
      <c r="D374" s="217" t="s">
        <v>132</v>
      </c>
      <c r="E374" s="218" t="s">
        <v>576</v>
      </c>
      <c r="F374" s="219" t="s">
        <v>577</v>
      </c>
      <c r="G374" s="220" t="s">
        <v>135</v>
      </c>
      <c r="H374" s="221">
        <v>22.800000000000001</v>
      </c>
      <c r="I374" s="222"/>
      <c r="J374" s="223">
        <f>ROUND(I374*H374,2)</f>
        <v>0</v>
      </c>
      <c r="K374" s="219" t="s">
        <v>136</v>
      </c>
      <c r="L374" s="43"/>
      <c r="M374" s="224" t="s">
        <v>1</v>
      </c>
      <c r="N374" s="225" t="s">
        <v>40</v>
      </c>
      <c r="O374" s="90"/>
      <c r="P374" s="226">
        <f>O374*H374</f>
        <v>0</v>
      </c>
      <c r="Q374" s="226">
        <v>0.00039825</v>
      </c>
      <c r="R374" s="226">
        <f>Q374*H374</f>
        <v>0.0090801000000000007</v>
      </c>
      <c r="S374" s="226">
        <v>0</v>
      </c>
      <c r="T374" s="22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8" t="s">
        <v>192</v>
      </c>
      <c r="AT374" s="228" t="s">
        <v>132</v>
      </c>
      <c r="AU374" s="228" t="s">
        <v>85</v>
      </c>
      <c r="AY374" s="16" t="s">
        <v>129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6" t="s">
        <v>83</v>
      </c>
      <c r="BK374" s="229">
        <f>ROUND(I374*H374,2)</f>
        <v>0</v>
      </c>
      <c r="BL374" s="16" t="s">
        <v>192</v>
      </c>
      <c r="BM374" s="228" t="s">
        <v>578</v>
      </c>
    </row>
    <row r="375" s="2" customFormat="1">
      <c r="A375" s="37"/>
      <c r="B375" s="38"/>
      <c r="C375" s="39"/>
      <c r="D375" s="230" t="s">
        <v>139</v>
      </c>
      <c r="E375" s="39"/>
      <c r="F375" s="231" t="s">
        <v>579</v>
      </c>
      <c r="G375" s="39"/>
      <c r="H375" s="39"/>
      <c r="I375" s="232"/>
      <c r="J375" s="39"/>
      <c r="K375" s="39"/>
      <c r="L375" s="43"/>
      <c r="M375" s="233"/>
      <c r="N375" s="234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139</v>
      </c>
      <c r="AU375" s="16" t="s">
        <v>85</v>
      </c>
    </row>
    <row r="376" s="13" customFormat="1">
      <c r="A376" s="13"/>
      <c r="B376" s="235"/>
      <c r="C376" s="236"/>
      <c r="D376" s="230" t="s">
        <v>141</v>
      </c>
      <c r="E376" s="237" t="s">
        <v>1</v>
      </c>
      <c r="F376" s="238" t="s">
        <v>580</v>
      </c>
      <c r="G376" s="236"/>
      <c r="H376" s="239">
        <v>22.800000000000001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141</v>
      </c>
      <c r="AU376" s="245" t="s">
        <v>85</v>
      </c>
      <c r="AV376" s="13" t="s">
        <v>85</v>
      </c>
      <c r="AW376" s="13" t="s">
        <v>31</v>
      </c>
      <c r="AX376" s="13" t="s">
        <v>83</v>
      </c>
      <c r="AY376" s="245" t="s">
        <v>129</v>
      </c>
    </row>
    <row r="377" s="2" customFormat="1" ht="24.15" customHeight="1">
      <c r="A377" s="37"/>
      <c r="B377" s="38"/>
      <c r="C377" s="257" t="s">
        <v>581</v>
      </c>
      <c r="D377" s="257" t="s">
        <v>223</v>
      </c>
      <c r="E377" s="258" t="s">
        <v>582</v>
      </c>
      <c r="F377" s="259" t="s">
        <v>583</v>
      </c>
      <c r="G377" s="260" t="s">
        <v>135</v>
      </c>
      <c r="H377" s="261">
        <v>26.573</v>
      </c>
      <c r="I377" s="262"/>
      <c r="J377" s="263">
        <f>ROUND(I377*H377,2)</f>
        <v>0</v>
      </c>
      <c r="K377" s="259" t="s">
        <v>136</v>
      </c>
      <c r="L377" s="264"/>
      <c r="M377" s="265" t="s">
        <v>1</v>
      </c>
      <c r="N377" s="266" t="s">
        <v>40</v>
      </c>
      <c r="O377" s="90"/>
      <c r="P377" s="226">
        <f>O377*H377</f>
        <v>0</v>
      </c>
      <c r="Q377" s="226">
        <v>0.0047999999999999996</v>
      </c>
      <c r="R377" s="226">
        <f>Q377*H377</f>
        <v>0.12755039999999998</v>
      </c>
      <c r="S377" s="226">
        <v>0</v>
      </c>
      <c r="T377" s="22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8" t="s">
        <v>584</v>
      </c>
      <c r="AT377" s="228" t="s">
        <v>223</v>
      </c>
      <c r="AU377" s="228" t="s">
        <v>85</v>
      </c>
      <c r="AY377" s="16" t="s">
        <v>129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6" t="s">
        <v>83</v>
      </c>
      <c r="BK377" s="229">
        <f>ROUND(I377*H377,2)</f>
        <v>0</v>
      </c>
      <c r="BL377" s="16" t="s">
        <v>192</v>
      </c>
      <c r="BM377" s="228" t="s">
        <v>585</v>
      </c>
    </row>
    <row r="378" s="2" customFormat="1">
      <c r="A378" s="37"/>
      <c r="B378" s="38"/>
      <c r="C378" s="39"/>
      <c r="D378" s="230" t="s">
        <v>139</v>
      </c>
      <c r="E378" s="39"/>
      <c r="F378" s="231" t="s">
        <v>583</v>
      </c>
      <c r="G378" s="39"/>
      <c r="H378" s="39"/>
      <c r="I378" s="232"/>
      <c r="J378" s="39"/>
      <c r="K378" s="39"/>
      <c r="L378" s="43"/>
      <c r="M378" s="233"/>
      <c r="N378" s="234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139</v>
      </c>
      <c r="AU378" s="16" t="s">
        <v>85</v>
      </c>
    </row>
    <row r="379" s="13" customFormat="1">
      <c r="A379" s="13"/>
      <c r="B379" s="235"/>
      <c r="C379" s="236"/>
      <c r="D379" s="230" t="s">
        <v>141</v>
      </c>
      <c r="E379" s="236"/>
      <c r="F379" s="238" t="s">
        <v>586</v>
      </c>
      <c r="G379" s="236"/>
      <c r="H379" s="239">
        <v>26.573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141</v>
      </c>
      <c r="AU379" s="245" t="s">
        <v>85</v>
      </c>
      <c r="AV379" s="13" t="s">
        <v>85</v>
      </c>
      <c r="AW379" s="13" t="s">
        <v>4</v>
      </c>
      <c r="AX379" s="13" t="s">
        <v>83</v>
      </c>
      <c r="AY379" s="245" t="s">
        <v>129</v>
      </c>
    </row>
    <row r="380" s="2" customFormat="1" ht="16.5" customHeight="1">
      <c r="A380" s="37"/>
      <c r="B380" s="38"/>
      <c r="C380" s="217" t="s">
        <v>587</v>
      </c>
      <c r="D380" s="217" t="s">
        <v>132</v>
      </c>
      <c r="E380" s="218" t="s">
        <v>588</v>
      </c>
      <c r="F380" s="219" t="s">
        <v>589</v>
      </c>
      <c r="G380" s="220" t="s">
        <v>135</v>
      </c>
      <c r="H380" s="221">
        <v>44</v>
      </c>
      <c r="I380" s="222"/>
      <c r="J380" s="223">
        <f>ROUND(I380*H380,2)</f>
        <v>0</v>
      </c>
      <c r="K380" s="219" t="s">
        <v>136</v>
      </c>
      <c r="L380" s="43"/>
      <c r="M380" s="224" t="s">
        <v>1</v>
      </c>
      <c r="N380" s="225" t="s">
        <v>40</v>
      </c>
      <c r="O380" s="90"/>
      <c r="P380" s="226">
        <f>O380*H380</f>
        <v>0</v>
      </c>
      <c r="Q380" s="226">
        <v>0.00039825</v>
      </c>
      <c r="R380" s="226">
        <f>Q380*H380</f>
        <v>0.017523</v>
      </c>
      <c r="S380" s="226">
        <v>0</v>
      </c>
      <c r="T380" s="22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8" t="s">
        <v>192</v>
      </c>
      <c r="AT380" s="228" t="s">
        <v>132</v>
      </c>
      <c r="AU380" s="228" t="s">
        <v>85</v>
      </c>
      <c r="AY380" s="16" t="s">
        <v>129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6" t="s">
        <v>83</v>
      </c>
      <c r="BK380" s="229">
        <f>ROUND(I380*H380,2)</f>
        <v>0</v>
      </c>
      <c r="BL380" s="16" t="s">
        <v>192</v>
      </c>
      <c r="BM380" s="228" t="s">
        <v>590</v>
      </c>
    </row>
    <row r="381" s="2" customFormat="1">
      <c r="A381" s="37"/>
      <c r="B381" s="38"/>
      <c r="C381" s="39"/>
      <c r="D381" s="230" t="s">
        <v>139</v>
      </c>
      <c r="E381" s="39"/>
      <c r="F381" s="231" t="s">
        <v>591</v>
      </c>
      <c r="G381" s="39"/>
      <c r="H381" s="39"/>
      <c r="I381" s="232"/>
      <c r="J381" s="39"/>
      <c r="K381" s="39"/>
      <c r="L381" s="43"/>
      <c r="M381" s="233"/>
      <c r="N381" s="234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139</v>
      </c>
      <c r="AU381" s="16" t="s">
        <v>85</v>
      </c>
    </row>
    <row r="382" s="13" customFormat="1">
      <c r="A382" s="13"/>
      <c r="B382" s="235"/>
      <c r="C382" s="236"/>
      <c r="D382" s="230" t="s">
        <v>141</v>
      </c>
      <c r="E382" s="237" t="s">
        <v>1</v>
      </c>
      <c r="F382" s="238" t="s">
        <v>592</v>
      </c>
      <c r="G382" s="236"/>
      <c r="H382" s="239">
        <v>44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141</v>
      </c>
      <c r="AU382" s="245" t="s">
        <v>85</v>
      </c>
      <c r="AV382" s="13" t="s">
        <v>85</v>
      </c>
      <c r="AW382" s="13" t="s">
        <v>31</v>
      </c>
      <c r="AX382" s="13" t="s">
        <v>83</v>
      </c>
      <c r="AY382" s="245" t="s">
        <v>129</v>
      </c>
    </row>
    <row r="383" s="2" customFormat="1" ht="24.15" customHeight="1">
      <c r="A383" s="37"/>
      <c r="B383" s="38"/>
      <c r="C383" s="257" t="s">
        <v>593</v>
      </c>
      <c r="D383" s="257" t="s">
        <v>223</v>
      </c>
      <c r="E383" s="258" t="s">
        <v>582</v>
      </c>
      <c r="F383" s="259" t="s">
        <v>583</v>
      </c>
      <c r="G383" s="260" t="s">
        <v>135</v>
      </c>
      <c r="H383" s="261">
        <v>53.723999999999997</v>
      </c>
      <c r="I383" s="262"/>
      <c r="J383" s="263">
        <f>ROUND(I383*H383,2)</f>
        <v>0</v>
      </c>
      <c r="K383" s="259" t="s">
        <v>136</v>
      </c>
      <c r="L383" s="264"/>
      <c r="M383" s="265" t="s">
        <v>1</v>
      </c>
      <c r="N383" s="266" t="s">
        <v>40</v>
      </c>
      <c r="O383" s="90"/>
      <c r="P383" s="226">
        <f>O383*H383</f>
        <v>0</v>
      </c>
      <c r="Q383" s="226">
        <v>0.0047999999999999996</v>
      </c>
      <c r="R383" s="226">
        <f>Q383*H383</f>
        <v>0.25787519999999997</v>
      </c>
      <c r="S383" s="226">
        <v>0</v>
      </c>
      <c r="T383" s="22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28" t="s">
        <v>584</v>
      </c>
      <c r="AT383" s="228" t="s">
        <v>223</v>
      </c>
      <c r="AU383" s="228" t="s">
        <v>85</v>
      </c>
      <c r="AY383" s="16" t="s">
        <v>129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6" t="s">
        <v>83</v>
      </c>
      <c r="BK383" s="229">
        <f>ROUND(I383*H383,2)</f>
        <v>0</v>
      </c>
      <c r="BL383" s="16" t="s">
        <v>192</v>
      </c>
      <c r="BM383" s="228" t="s">
        <v>594</v>
      </c>
    </row>
    <row r="384" s="2" customFormat="1">
      <c r="A384" s="37"/>
      <c r="B384" s="38"/>
      <c r="C384" s="39"/>
      <c r="D384" s="230" t="s">
        <v>139</v>
      </c>
      <c r="E384" s="39"/>
      <c r="F384" s="231" t="s">
        <v>583</v>
      </c>
      <c r="G384" s="39"/>
      <c r="H384" s="39"/>
      <c r="I384" s="232"/>
      <c r="J384" s="39"/>
      <c r="K384" s="39"/>
      <c r="L384" s="43"/>
      <c r="M384" s="233"/>
      <c r="N384" s="234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139</v>
      </c>
      <c r="AU384" s="16" t="s">
        <v>85</v>
      </c>
    </row>
    <row r="385" s="13" customFormat="1">
      <c r="A385" s="13"/>
      <c r="B385" s="235"/>
      <c r="C385" s="236"/>
      <c r="D385" s="230" t="s">
        <v>141</v>
      </c>
      <c r="E385" s="236"/>
      <c r="F385" s="238" t="s">
        <v>595</v>
      </c>
      <c r="G385" s="236"/>
      <c r="H385" s="239">
        <v>53.723999999999997</v>
      </c>
      <c r="I385" s="240"/>
      <c r="J385" s="236"/>
      <c r="K385" s="236"/>
      <c r="L385" s="241"/>
      <c r="M385" s="267"/>
      <c r="N385" s="268"/>
      <c r="O385" s="268"/>
      <c r="P385" s="268"/>
      <c r="Q385" s="268"/>
      <c r="R385" s="268"/>
      <c r="S385" s="268"/>
      <c r="T385" s="26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5" t="s">
        <v>141</v>
      </c>
      <c r="AU385" s="245" t="s">
        <v>85</v>
      </c>
      <c r="AV385" s="13" t="s">
        <v>85</v>
      </c>
      <c r="AW385" s="13" t="s">
        <v>4</v>
      </c>
      <c r="AX385" s="13" t="s">
        <v>83</v>
      </c>
      <c r="AY385" s="245" t="s">
        <v>129</v>
      </c>
    </row>
    <row r="386" s="2" customFormat="1" ht="6.96" customHeight="1">
      <c r="A386" s="37"/>
      <c r="B386" s="65"/>
      <c r="C386" s="66"/>
      <c r="D386" s="66"/>
      <c r="E386" s="66"/>
      <c r="F386" s="66"/>
      <c r="G386" s="66"/>
      <c r="H386" s="66"/>
      <c r="I386" s="66"/>
      <c r="J386" s="66"/>
      <c r="K386" s="66"/>
      <c r="L386" s="43"/>
      <c r="M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</row>
  </sheetData>
  <sheetProtection sheet="1" autoFilter="0" formatColumns="0" formatRows="0" objects="1" scenarios="1" spinCount="100000" saltValue="LDNTe+HrYOEHcM5U7+dLXYMq5rWA0Ztkt1ZAwpH5qdpXd5rrsBlxlkxuZ2bvIKzkoYwnSGURQIOD2QNYvEJH3w==" hashValue="oUQHZGLTCQZLTmHCQBscXP3DoQlMsfij7ZuqIMm55him6TmpjITbiFxAGxfw32f/aFDQ0Q+BIcKdNDq3q3w7Iw==" algorithmName="SHA-512" password="CC35"/>
  <autoFilter ref="C126:K38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SO 06 Hlavní polní cesta HC5_úprava_04_2023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ROUND((SUM(BE118:BE192)),  2)</f>
        <v>0</v>
      </c>
      <c r="G33" s="37"/>
      <c r="H33" s="37"/>
      <c r="I33" s="154">
        <v>0.20999999999999999</v>
      </c>
      <c r="J33" s="153">
        <f>ROUND(((SUM(BE118:BE192))*I33),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ROUND((SUM(BF118:BF192)),  2)</f>
        <v>0</v>
      </c>
      <c r="G34" s="37"/>
      <c r="H34" s="37"/>
      <c r="I34" s="154">
        <v>0.14999999999999999</v>
      </c>
      <c r="J34" s="153">
        <f>ROUND(((SUM(BF118:BF192))*I34),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ROUND((SUM(BG118:BG192)),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ROUND((SUM(BH118:BH192)),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ROUND((SUM(BI118:BI192)),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SO 06 Hlavní polní cesta HC5_úprava_04_2023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SO06.801 - Vegetační úpravy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Pokřikov</v>
      </c>
      <c r="G89" s="39"/>
      <c r="H89" s="39"/>
      <c r="I89" s="31" t="s">
        <v>22</v>
      </c>
      <c r="J89" s="78" t="str">
        <f>IF(J12="","",J12)</f>
        <v>3. 2. 2022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Tichovský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597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598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114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SO 06 Hlavní polní cesta HC5_úprava_04_2023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 xml:space="preserve">SO06.801 - Vegetační úpravy 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Pokřikov</v>
      </c>
      <c r="G112" s="39"/>
      <c r="H112" s="39"/>
      <c r="I112" s="31" t="s">
        <v>22</v>
      </c>
      <c r="J112" s="78" t="str">
        <f>IF(J12="","",J12)</f>
        <v>3. 2. 2022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Tichovský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115</v>
      </c>
      <c r="D117" s="193" t="s">
        <v>60</v>
      </c>
      <c r="E117" s="193" t="s">
        <v>56</v>
      </c>
      <c r="F117" s="193" t="s">
        <v>57</v>
      </c>
      <c r="G117" s="193" t="s">
        <v>116</v>
      </c>
      <c r="H117" s="193" t="s">
        <v>117</v>
      </c>
      <c r="I117" s="193" t="s">
        <v>118</v>
      </c>
      <c r="J117" s="193" t="s">
        <v>100</v>
      </c>
      <c r="K117" s="194" t="s">
        <v>119</v>
      </c>
      <c r="L117" s="195"/>
      <c r="M117" s="99" t="s">
        <v>1</v>
      </c>
      <c r="N117" s="100" t="s">
        <v>39</v>
      </c>
      <c r="O117" s="100" t="s">
        <v>120</v>
      </c>
      <c r="P117" s="100" t="s">
        <v>121</v>
      </c>
      <c r="Q117" s="100" t="s">
        <v>122</v>
      </c>
      <c r="R117" s="100" t="s">
        <v>123</v>
      </c>
      <c r="S117" s="100" t="s">
        <v>124</v>
      </c>
      <c r="T117" s="101" t="s">
        <v>125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126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3.0922996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102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74</v>
      </c>
      <c r="E119" s="204" t="s">
        <v>127</v>
      </c>
      <c r="F119" s="204" t="s">
        <v>599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3.0922996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83</v>
      </c>
      <c r="AT119" s="213" t="s">
        <v>74</v>
      </c>
      <c r="AU119" s="213" t="s">
        <v>75</v>
      </c>
      <c r="AY119" s="212" t="s">
        <v>129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74</v>
      </c>
      <c r="E120" s="215" t="s">
        <v>83</v>
      </c>
      <c r="F120" s="215" t="s">
        <v>600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SUM(P121:P192)</f>
        <v>0</v>
      </c>
      <c r="Q120" s="209"/>
      <c r="R120" s="210">
        <f>SUM(R121:R192)</f>
        <v>3.0922996</v>
      </c>
      <c r="S120" s="209"/>
      <c r="T120" s="211">
        <f>SUM(T121:T192)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83</v>
      </c>
      <c r="AT120" s="213" t="s">
        <v>74</v>
      </c>
      <c r="AU120" s="213" t="s">
        <v>83</v>
      </c>
      <c r="AY120" s="212" t="s">
        <v>129</v>
      </c>
      <c r="BK120" s="214">
        <f>SUM(BK121:BK192)</f>
        <v>0</v>
      </c>
    </row>
    <row r="121" s="2" customFormat="1" ht="21.75" customHeight="1">
      <c r="A121" s="37"/>
      <c r="B121" s="38"/>
      <c r="C121" s="217" t="s">
        <v>466</v>
      </c>
      <c r="D121" s="217" t="s">
        <v>132</v>
      </c>
      <c r="E121" s="218" t="s">
        <v>601</v>
      </c>
      <c r="F121" s="219" t="s">
        <v>602</v>
      </c>
      <c r="G121" s="220" t="s">
        <v>135</v>
      </c>
      <c r="H121" s="221">
        <v>260.60000000000002</v>
      </c>
      <c r="I121" s="222"/>
      <c r="J121" s="223">
        <f>ROUND(I121*H121,2)</f>
        <v>0</v>
      </c>
      <c r="K121" s="219" t="s">
        <v>136</v>
      </c>
      <c r="L121" s="43"/>
      <c r="M121" s="224" t="s">
        <v>1</v>
      </c>
      <c r="N121" s="225" t="s">
        <v>40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137</v>
      </c>
      <c r="AT121" s="228" t="s">
        <v>132</v>
      </c>
      <c r="AU121" s="228" t="s">
        <v>85</v>
      </c>
      <c r="AY121" s="16" t="s">
        <v>129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83</v>
      </c>
      <c r="BK121" s="229">
        <f>ROUND(I121*H121,2)</f>
        <v>0</v>
      </c>
      <c r="BL121" s="16" t="s">
        <v>137</v>
      </c>
      <c r="BM121" s="228" t="s">
        <v>603</v>
      </c>
    </row>
    <row r="122" s="2" customFormat="1">
      <c r="A122" s="37"/>
      <c r="B122" s="38"/>
      <c r="C122" s="39"/>
      <c r="D122" s="230" t="s">
        <v>139</v>
      </c>
      <c r="E122" s="39"/>
      <c r="F122" s="231" t="s">
        <v>604</v>
      </c>
      <c r="G122" s="39"/>
      <c r="H122" s="39"/>
      <c r="I122" s="232"/>
      <c r="J122" s="39"/>
      <c r="K122" s="39"/>
      <c r="L122" s="43"/>
      <c r="M122" s="233"/>
      <c r="N122" s="234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139</v>
      </c>
      <c r="AU122" s="16" t="s">
        <v>85</v>
      </c>
    </row>
    <row r="123" s="13" customFormat="1">
      <c r="A123" s="13"/>
      <c r="B123" s="235"/>
      <c r="C123" s="236"/>
      <c r="D123" s="230" t="s">
        <v>141</v>
      </c>
      <c r="E123" s="237" t="s">
        <v>1</v>
      </c>
      <c r="F123" s="238" t="s">
        <v>605</v>
      </c>
      <c r="G123" s="236"/>
      <c r="H123" s="239">
        <v>260.60000000000002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141</v>
      </c>
      <c r="AU123" s="245" t="s">
        <v>85</v>
      </c>
      <c r="AV123" s="13" t="s">
        <v>85</v>
      </c>
      <c r="AW123" s="13" t="s">
        <v>31</v>
      </c>
      <c r="AX123" s="13" t="s">
        <v>83</v>
      </c>
      <c r="AY123" s="245" t="s">
        <v>129</v>
      </c>
    </row>
    <row r="124" s="2" customFormat="1" ht="16.5" customHeight="1">
      <c r="A124" s="37"/>
      <c r="B124" s="38"/>
      <c r="C124" s="217" t="s">
        <v>606</v>
      </c>
      <c r="D124" s="217" t="s">
        <v>132</v>
      </c>
      <c r="E124" s="218" t="s">
        <v>607</v>
      </c>
      <c r="F124" s="219" t="s">
        <v>608</v>
      </c>
      <c r="G124" s="220" t="s">
        <v>135</v>
      </c>
      <c r="H124" s="221">
        <v>1830</v>
      </c>
      <c r="I124" s="222"/>
      <c r="J124" s="223">
        <f>ROUND(I124*H124,2)</f>
        <v>0</v>
      </c>
      <c r="K124" s="219" t="s">
        <v>136</v>
      </c>
      <c r="L124" s="43"/>
      <c r="M124" s="224" t="s">
        <v>1</v>
      </c>
      <c r="N124" s="225" t="s">
        <v>40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137</v>
      </c>
      <c r="AT124" s="228" t="s">
        <v>132</v>
      </c>
      <c r="AU124" s="228" t="s">
        <v>85</v>
      </c>
      <c r="AY124" s="16" t="s">
        <v>129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83</v>
      </c>
      <c r="BK124" s="229">
        <f>ROUND(I124*H124,2)</f>
        <v>0</v>
      </c>
      <c r="BL124" s="16" t="s">
        <v>137</v>
      </c>
      <c r="BM124" s="228" t="s">
        <v>609</v>
      </c>
    </row>
    <row r="125" s="2" customFormat="1">
      <c r="A125" s="37"/>
      <c r="B125" s="38"/>
      <c r="C125" s="39"/>
      <c r="D125" s="230" t="s">
        <v>139</v>
      </c>
      <c r="E125" s="39"/>
      <c r="F125" s="231" t="s">
        <v>610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139</v>
      </c>
      <c r="AU125" s="16" t="s">
        <v>85</v>
      </c>
    </row>
    <row r="126" s="13" customFormat="1">
      <c r="A126" s="13"/>
      <c r="B126" s="235"/>
      <c r="C126" s="236"/>
      <c r="D126" s="230" t="s">
        <v>141</v>
      </c>
      <c r="E126" s="237" t="s">
        <v>1</v>
      </c>
      <c r="F126" s="238" t="s">
        <v>611</v>
      </c>
      <c r="G126" s="236"/>
      <c r="H126" s="239">
        <v>1830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141</v>
      </c>
      <c r="AU126" s="245" t="s">
        <v>85</v>
      </c>
      <c r="AV126" s="13" t="s">
        <v>85</v>
      </c>
      <c r="AW126" s="13" t="s">
        <v>31</v>
      </c>
      <c r="AX126" s="13" t="s">
        <v>83</v>
      </c>
      <c r="AY126" s="245" t="s">
        <v>129</v>
      </c>
    </row>
    <row r="127" s="2" customFormat="1" ht="16.5" customHeight="1">
      <c r="A127" s="37"/>
      <c r="B127" s="38"/>
      <c r="C127" s="217" t="s">
        <v>584</v>
      </c>
      <c r="D127" s="217" t="s">
        <v>132</v>
      </c>
      <c r="E127" s="218" t="s">
        <v>612</v>
      </c>
      <c r="F127" s="219" t="s">
        <v>613</v>
      </c>
      <c r="G127" s="220" t="s">
        <v>388</v>
      </c>
      <c r="H127" s="221">
        <v>21</v>
      </c>
      <c r="I127" s="222"/>
      <c r="J127" s="223">
        <f>ROUND(I127*H127,2)</f>
        <v>0</v>
      </c>
      <c r="K127" s="219" t="s">
        <v>136</v>
      </c>
      <c r="L127" s="43"/>
      <c r="M127" s="224" t="s">
        <v>1</v>
      </c>
      <c r="N127" s="225" t="s">
        <v>40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137</v>
      </c>
      <c r="AT127" s="228" t="s">
        <v>132</v>
      </c>
      <c r="AU127" s="228" t="s">
        <v>85</v>
      </c>
      <c r="AY127" s="16" t="s">
        <v>129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83</v>
      </c>
      <c r="BK127" s="229">
        <f>ROUND(I127*H127,2)</f>
        <v>0</v>
      </c>
      <c r="BL127" s="16" t="s">
        <v>137</v>
      </c>
      <c r="BM127" s="228" t="s">
        <v>614</v>
      </c>
    </row>
    <row r="128" s="2" customFormat="1">
      <c r="A128" s="37"/>
      <c r="B128" s="38"/>
      <c r="C128" s="39"/>
      <c r="D128" s="230" t="s">
        <v>139</v>
      </c>
      <c r="E128" s="39"/>
      <c r="F128" s="231" t="s">
        <v>615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139</v>
      </c>
      <c r="AU128" s="16" t="s">
        <v>85</v>
      </c>
    </row>
    <row r="129" s="2" customFormat="1" ht="21.75" customHeight="1">
      <c r="A129" s="37"/>
      <c r="B129" s="38"/>
      <c r="C129" s="217" t="s">
        <v>616</v>
      </c>
      <c r="D129" s="217" t="s">
        <v>132</v>
      </c>
      <c r="E129" s="218" t="s">
        <v>617</v>
      </c>
      <c r="F129" s="219" t="s">
        <v>618</v>
      </c>
      <c r="G129" s="220" t="s">
        <v>388</v>
      </c>
      <c r="H129" s="221">
        <v>21</v>
      </c>
      <c r="I129" s="222"/>
      <c r="J129" s="223">
        <f>ROUND(I129*H129,2)</f>
        <v>0</v>
      </c>
      <c r="K129" s="219" t="s">
        <v>136</v>
      </c>
      <c r="L129" s="43"/>
      <c r="M129" s="224" t="s">
        <v>1</v>
      </c>
      <c r="N129" s="225" t="s">
        <v>40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137</v>
      </c>
      <c r="AT129" s="228" t="s">
        <v>132</v>
      </c>
      <c r="AU129" s="228" t="s">
        <v>85</v>
      </c>
      <c r="AY129" s="16" t="s">
        <v>129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83</v>
      </c>
      <c r="BK129" s="229">
        <f>ROUND(I129*H129,2)</f>
        <v>0</v>
      </c>
      <c r="BL129" s="16" t="s">
        <v>137</v>
      </c>
      <c r="BM129" s="228" t="s">
        <v>619</v>
      </c>
    </row>
    <row r="130" s="2" customFormat="1">
      <c r="A130" s="37"/>
      <c r="B130" s="38"/>
      <c r="C130" s="39"/>
      <c r="D130" s="230" t="s">
        <v>139</v>
      </c>
      <c r="E130" s="39"/>
      <c r="F130" s="231" t="s">
        <v>620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139</v>
      </c>
      <c r="AU130" s="16" t="s">
        <v>85</v>
      </c>
    </row>
    <row r="131" s="2" customFormat="1" ht="16.5" customHeight="1">
      <c r="A131" s="37"/>
      <c r="B131" s="38"/>
      <c r="C131" s="217" t="s">
        <v>621</v>
      </c>
      <c r="D131" s="217" t="s">
        <v>132</v>
      </c>
      <c r="E131" s="218" t="s">
        <v>622</v>
      </c>
      <c r="F131" s="219" t="s">
        <v>623</v>
      </c>
      <c r="G131" s="220" t="s">
        <v>388</v>
      </c>
      <c r="H131" s="221">
        <v>39</v>
      </c>
      <c r="I131" s="222"/>
      <c r="J131" s="223">
        <f>ROUND(I131*H131,2)</f>
        <v>0</v>
      </c>
      <c r="K131" s="219" t="s">
        <v>136</v>
      </c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137</v>
      </c>
      <c r="AT131" s="228" t="s">
        <v>132</v>
      </c>
      <c r="AU131" s="228" t="s">
        <v>85</v>
      </c>
      <c r="AY131" s="16" t="s">
        <v>129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137</v>
      </c>
      <c r="BM131" s="228" t="s">
        <v>624</v>
      </c>
    </row>
    <row r="132" s="2" customFormat="1">
      <c r="A132" s="37"/>
      <c r="B132" s="38"/>
      <c r="C132" s="39"/>
      <c r="D132" s="230" t="s">
        <v>139</v>
      </c>
      <c r="E132" s="39"/>
      <c r="F132" s="231" t="s">
        <v>625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139</v>
      </c>
      <c r="AU132" s="16" t="s">
        <v>85</v>
      </c>
    </row>
    <row r="133" s="2" customFormat="1" ht="16.5" customHeight="1">
      <c r="A133" s="37"/>
      <c r="B133" s="38"/>
      <c r="C133" s="217" t="s">
        <v>448</v>
      </c>
      <c r="D133" s="217" t="s">
        <v>132</v>
      </c>
      <c r="E133" s="218" t="s">
        <v>626</v>
      </c>
      <c r="F133" s="219" t="s">
        <v>627</v>
      </c>
      <c r="G133" s="220" t="s">
        <v>135</v>
      </c>
      <c r="H133" s="221">
        <v>1830</v>
      </c>
      <c r="I133" s="222"/>
      <c r="J133" s="223">
        <f>ROUND(I133*H133,2)</f>
        <v>0</v>
      </c>
      <c r="K133" s="219" t="s">
        <v>136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137</v>
      </c>
      <c r="AT133" s="228" t="s">
        <v>132</v>
      </c>
      <c r="AU133" s="228" t="s">
        <v>85</v>
      </c>
      <c r="AY133" s="16" t="s">
        <v>129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137</v>
      </c>
      <c r="BM133" s="228" t="s">
        <v>628</v>
      </c>
    </row>
    <row r="134" s="2" customFormat="1">
      <c r="A134" s="37"/>
      <c r="B134" s="38"/>
      <c r="C134" s="39"/>
      <c r="D134" s="230" t="s">
        <v>139</v>
      </c>
      <c r="E134" s="39"/>
      <c r="F134" s="231" t="s">
        <v>629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139</v>
      </c>
      <c r="AU134" s="16" t="s">
        <v>85</v>
      </c>
    </row>
    <row r="135" s="2" customFormat="1" ht="16.5" customHeight="1">
      <c r="A135" s="37"/>
      <c r="B135" s="38"/>
      <c r="C135" s="217" t="s">
        <v>459</v>
      </c>
      <c r="D135" s="217" t="s">
        <v>132</v>
      </c>
      <c r="E135" s="218" t="s">
        <v>630</v>
      </c>
      <c r="F135" s="219" t="s">
        <v>631</v>
      </c>
      <c r="G135" s="220" t="s">
        <v>135</v>
      </c>
      <c r="H135" s="221">
        <v>20130</v>
      </c>
      <c r="I135" s="222"/>
      <c r="J135" s="223">
        <f>ROUND(I135*H135,2)</f>
        <v>0</v>
      </c>
      <c r="K135" s="219" t="s">
        <v>136</v>
      </c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137</v>
      </c>
      <c r="AT135" s="228" t="s">
        <v>132</v>
      </c>
      <c r="AU135" s="228" t="s">
        <v>85</v>
      </c>
      <c r="AY135" s="16" t="s">
        <v>129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137</v>
      </c>
      <c r="BM135" s="228" t="s">
        <v>632</v>
      </c>
    </row>
    <row r="136" s="2" customFormat="1">
      <c r="A136" s="37"/>
      <c r="B136" s="38"/>
      <c r="C136" s="39"/>
      <c r="D136" s="230" t="s">
        <v>139</v>
      </c>
      <c r="E136" s="39"/>
      <c r="F136" s="231" t="s">
        <v>633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85</v>
      </c>
    </row>
    <row r="137" s="13" customFormat="1">
      <c r="A137" s="13"/>
      <c r="B137" s="235"/>
      <c r="C137" s="236"/>
      <c r="D137" s="230" t="s">
        <v>141</v>
      </c>
      <c r="E137" s="237" t="s">
        <v>1</v>
      </c>
      <c r="F137" s="238" t="s">
        <v>634</v>
      </c>
      <c r="G137" s="236"/>
      <c r="H137" s="239">
        <v>20130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141</v>
      </c>
      <c r="AU137" s="245" t="s">
        <v>85</v>
      </c>
      <c r="AV137" s="13" t="s">
        <v>85</v>
      </c>
      <c r="AW137" s="13" t="s">
        <v>31</v>
      </c>
      <c r="AX137" s="13" t="s">
        <v>83</v>
      </c>
      <c r="AY137" s="245" t="s">
        <v>129</v>
      </c>
    </row>
    <row r="138" s="2" customFormat="1" ht="16.5" customHeight="1">
      <c r="A138" s="37"/>
      <c r="B138" s="38"/>
      <c r="C138" s="217" t="s">
        <v>441</v>
      </c>
      <c r="D138" s="217" t="s">
        <v>132</v>
      </c>
      <c r="E138" s="218" t="s">
        <v>635</v>
      </c>
      <c r="F138" s="219" t="s">
        <v>636</v>
      </c>
      <c r="G138" s="220" t="s">
        <v>135</v>
      </c>
      <c r="H138" s="221">
        <v>1830</v>
      </c>
      <c r="I138" s="222"/>
      <c r="J138" s="223">
        <f>ROUND(I138*H138,2)</f>
        <v>0</v>
      </c>
      <c r="K138" s="219" t="s">
        <v>136</v>
      </c>
      <c r="L138" s="43"/>
      <c r="M138" s="224" t="s">
        <v>1</v>
      </c>
      <c r="N138" s="225" t="s">
        <v>40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137</v>
      </c>
      <c r="AT138" s="228" t="s">
        <v>132</v>
      </c>
      <c r="AU138" s="228" t="s">
        <v>85</v>
      </c>
      <c r="AY138" s="16" t="s">
        <v>129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83</v>
      </c>
      <c r="BK138" s="229">
        <f>ROUND(I138*H138,2)</f>
        <v>0</v>
      </c>
      <c r="BL138" s="16" t="s">
        <v>137</v>
      </c>
      <c r="BM138" s="228" t="s">
        <v>637</v>
      </c>
    </row>
    <row r="139" s="2" customFormat="1">
      <c r="A139" s="37"/>
      <c r="B139" s="38"/>
      <c r="C139" s="39"/>
      <c r="D139" s="230" t="s">
        <v>139</v>
      </c>
      <c r="E139" s="39"/>
      <c r="F139" s="231" t="s">
        <v>636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139</v>
      </c>
      <c r="AU139" s="16" t="s">
        <v>85</v>
      </c>
    </row>
    <row r="140" s="2" customFormat="1" ht="16.5" customHeight="1">
      <c r="A140" s="37"/>
      <c r="B140" s="38"/>
      <c r="C140" s="217" t="s">
        <v>485</v>
      </c>
      <c r="D140" s="217" t="s">
        <v>132</v>
      </c>
      <c r="E140" s="218" t="s">
        <v>638</v>
      </c>
      <c r="F140" s="219" t="s">
        <v>639</v>
      </c>
      <c r="G140" s="220" t="s">
        <v>388</v>
      </c>
      <c r="H140" s="221">
        <v>11</v>
      </c>
      <c r="I140" s="222"/>
      <c r="J140" s="223">
        <f>ROUND(I140*H140,2)</f>
        <v>0</v>
      </c>
      <c r="K140" s="219" t="s">
        <v>136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137</v>
      </c>
      <c r="AT140" s="228" t="s">
        <v>132</v>
      </c>
      <c r="AU140" s="228" t="s">
        <v>85</v>
      </c>
      <c r="AY140" s="16" t="s">
        <v>129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137</v>
      </c>
      <c r="BM140" s="228" t="s">
        <v>640</v>
      </c>
    </row>
    <row r="141" s="2" customFormat="1">
      <c r="A141" s="37"/>
      <c r="B141" s="38"/>
      <c r="C141" s="39"/>
      <c r="D141" s="230" t="s">
        <v>139</v>
      </c>
      <c r="E141" s="39"/>
      <c r="F141" s="231" t="s">
        <v>641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139</v>
      </c>
      <c r="AU141" s="16" t="s">
        <v>85</v>
      </c>
    </row>
    <row r="142" s="13" customFormat="1">
      <c r="A142" s="13"/>
      <c r="B142" s="235"/>
      <c r="C142" s="236"/>
      <c r="D142" s="230" t="s">
        <v>141</v>
      </c>
      <c r="E142" s="237" t="s">
        <v>1</v>
      </c>
      <c r="F142" s="238" t="s">
        <v>642</v>
      </c>
      <c r="G142" s="236"/>
      <c r="H142" s="239">
        <v>11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141</v>
      </c>
      <c r="AU142" s="245" t="s">
        <v>85</v>
      </c>
      <c r="AV142" s="13" t="s">
        <v>85</v>
      </c>
      <c r="AW142" s="13" t="s">
        <v>31</v>
      </c>
      <c r="AX142" s="13" t="s">
        <v>83</v>
      </c>
      <c r="AY142" s="245" t="s">
        <v>129</v>
      </c>
    </row>
    <row r="143" s="2" customFormat="1" ht="16.5" customHeight="1">
      <c r="A143" s="37"/>
      <c r="B143" s="38"/>
      <c r="C143" s="257" t="s">
        <v>490</v>
      </c>
      <c r="D143" s="257" t="s">
        <v>223</v>
      </c>
      <c r="E143" s="258" t="s">
        <v>643</v>
      </c>
      <c r="F143" s="259" t="s">
        <v>644</v>
      </c>
      <c r="G143" s="260" t="s">
        <v>388</v>
      </c>
      <c r="H143" s="261">
        <v>11</v>
      </c>
      <c r="I143" s="262"/>
      <c r="J143" s="263">
        <f>ROUND(I143*H143,2)</f>
        <v>0</v>
      </c>
      <c r="K143" s="259" t="s">
        <v>136</v>
      </c>
      <c r="L143" s="264"/>
      <c r="M143" s="265" t="s">
        <v>1</v>
      </c>
      <c r="N143" s="266" t="s">
        <v>40</v>
      </c>
      <c r="O143" s="90"/>
      <c r="P143" s="226">
        <f>O143*H143</f>
        <v>0</v>
      </c>
      <c r="Q143" s="226">
        <v>0.040000000000000001</v>
      </c>
      <c r="R143" s="226">
        <f>Q143*H143</f>
        <v>0.44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161</v>
      </c>
      <c r="AT143" s="228" t="s">
        <v>223</v>
      </c>
      <c r="AU143" s="228" t="s">
        <v>85</v>
      </c>
      <c r="AY143" s="16" t="s">
        <v>129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137</v>
      </c>
      <c r="BM143" s="228" t="s">
        <v>645</v>
      </c>
    </row>
    <row r="144" s="2" customFormat="1">
      <c r="A144" s="37"/>
      <c r="B144" s="38"/>
      <c r="C144" s="39"/>
      <c r="D144" s="230" t="s">
        <v>139</v>
      </c>
      <c r="E144" s="39"/>
      <c r="F144" s="231" t="s">
        <v>644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139</v>
      </c>
      <c r="AU144" s="16" t="s">
        <v>85</v>
      </c>
    </row>
    <row r="145" s="13" customFormat="1">
      <c r="A145" s="13"/>
      <c r="B145" s="235"/>
      <c r="C145" s="236"/>
      <c r="D145" s="230" t="s">
        <v>141</v>
      </c>
      <c r="E145" s="237" t="s">
        <v>1</v>
      </c>
      <c r="F145" s="238" t="s">
        <v>642</v>
      </c>
      <c r="G145" s="236"/>
      <c r="H145" s="239">
        <v>11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141</v>
      </c>
      <c r="AU145" s="245" t="s">
        <v>85</v>
      </c>
      <c r="AV145" s="13" t="s">
        <v>85</v>
      </c>
      <c r="AW145" s="13" t="s">
        <v>31</v>
      </c>
      <c r="AX145" s="13" t="s">
        <v>83</v>
      </c>
      <c r="AY145" s="245" t="s">
        <v>129</v>
      </c>
    </row>
    <row r="146" s="2" customFormat="1" ht="16.5" customHeight="1">
      <c r="A146" s="37"/>
      <c r="B146" s="38"/>
      <c r="C146" s="217" t="s">
        <v>83</v>
      </c>
      <c r="D146" s="217" t="s">
        <v>132</v>
      </c>
      <c r="E146" s="218" t="s">
        <v>646</v>
      </c>
      <c r="F146" s="219" t="s">
        <v>647</v>
      </c>
      <c r="G146" s="220" t="s">
        <v>648</v>
      </c>
      <c r="H146" s="221">
        <v>0.97599999999999998</v>
      </c>
      <c r="I146" s="222"/>
      <c r="J146" s="223">
        <f>ROUND(I146*H146,2)</f>
        <v>0</v>
      </c>
      <c r="K146" s="219" t="s">
        <v>136</v>
      </c>
      <c r="L146" s="43"/>
      <c r="M146" s="224" t="s">
        <v>1</v>
      </c>
      <c r="N146" s="225" t="s">
        <v>40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137</v>
      </c>
      <c r="AT146" s="228" t="s">
        <v>132</v>
      </c>
      <c r="AU146" s="228" t="s">
        <v>85</v>
      </c>
      <c r="AY146" s="16" t="s">
        <v>129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137</v>
      </c>
      <c r="BM146" s="228" t="s">
        <v>649</v>
      </c>
    </row>
    <row r="147" s="2" customFormat="1">
      <c r="A147" s="37"/>
      <c r="B147" s="38"/>
      <c r="C147" s="39"/>
      <c r="D147" s="230" t="s">
        <v>139</v>
      </c>
      <c r="E147" s="39"/>
      <c r="F147" s="231" t="s">
        <v>650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139</v>
      </c>
      <c r="AU147" s="16" t="s">
        <v>85</v>
      </c>
    </row>
    <row r="148" s="13" customFormat="1">
      <c r="A148" s="13"/>
      <c r="B148" s="235"/>
      <c r="C148" s="236"/>
      <c r="D148" s="230" t="s">
        <v>141</v>
      </c>
      <c r="E148" s="237" t="s">
        <v>1</v>
      </c>
      <c r="F148" s="238" t="s">
        <v>651</v>
      </c>
      <c r="G148" s="236"/>
      <c r="H148" s="239">
        <v>0.97599999999999998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141</v>
      </c>
      <c r="AU148" s="245" t="s">
        <v>85</v>
      </c>
      <c r="AV148" s="13" t="s">
        <v>85</v>
      </c>
      <c r="AW148" s="13" t="s">
        <v>31</v>
      </c>
      <c r="AX148" s="13" t="s">
        <v>83</v>
      </c>
      <c r="AY148" s="245" t="s">
        <v>129</v>
      </c>
    </row>
    <row r="149" s="2" customFormat="1" ht="16.5" customHeight="1">
      <c r="A149" s="37"/>
      <c r="B149" s="38"/>
      <c r="C149" s="217" t="s">
        <v>85</v>
      </c>
      <c r="D149" s="217" t="s">
        <v>132</v>
      </c>
      <c r="E149" s="218" t="s">
        <v>652</v>
      </c>
      <c r="F149" s="219" t="s">
        <v>653</v>
      </c>
      <c r="G149" s="220" t="s">
        <v>135</v>
      </c>
      <c r="H149" s="221">
        <v>3050</v>
      </c>
      <c r="I149" s="222"/>
      <c r="J149" s="223">
        <f>ROUND(I149*H149,2)</f>
        <v>0</v>
      </c>
      <c r="K149" s="219" t="s">
        <v>136</v>
      </c>
      <c r="L149" s="43"/>
      <c r="M149" s="224" t="s">
        <v>1</v>
      </c>
      <c r="N149" s="225" t="s">
        <v>40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137</v>
      </c>
      <c r="AT149" s="228" t="s">
        <v>132</v>
      </c>
      <c r="AU149" s="228" t="s">
        <v>85</v>
      </c>
      <c r="AY149" s="16" t="s">
        <v>129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137</v>
      </c>
      <c r="BM149" s="228" t="s">
        <v>654</v>
      </c>
    </row>
    <row r="150" s="2" customFormat="1">
      <c r="A150" s="37"/>
      <c r="B150" s="38"/>
      <c r="C150" s="39"/>
      <c r="D150" s="230" t="s">
        <v>139</v>
      </c>
      <c r="E150" s="39"/>
      <c r="F150" s="231" t="s">
        <v>655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139</v>
      </c>
      <c r="AU150" s="16" t="s">
        <v>85</v>
      </c>
    </row>
    <row r="151" s="13" customFormat="1">
      <c r="A151" s="13"/>
      <c r="B151" s="235"/>
      <c r="C151" s="236"/>
      <c r="D151" s="230" t="s">
        <v>141</v>
      </c>
      <c r="E151" s="237" t="s">
        <v>1</v>
      </c>
      <c r="F151" s="238" t="s">
        <v>656</v>
      </c>
      <c r="G151" s="236"/>
      <c r="H151" s="239">
        <v>3050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141</v>
      </c>
      <c r="AU151" s="245" t="s">
        <v>85</v>
      </c>
      <c r="AV151" s="13" t="s">
        <v>85</v>
      </c>
      <c r="AW151" s="13" t="s">
        <v>31</v>
      </c>
      <c r="AX151" s="13" t="s">
        <v>83</v>
      </c>
      <c r="AY151" s="245" t="s">
        <v>129</v>
      </c>
    </row>
    <row r="152" s="2" customFormat="1" ht="16.5" customHeight="1">
      <c r="A152" s="37"/>
      <c r="B152" s="38"/>
      <c r="C152" s="257" t="s">
        <v>345</v>
      </c>
      <c r="D152" s="257" t="s">
        <v>223</v>
      </c>
      <c r="E152" s="258" t="s">
        <v>657</v>
      </c>
      <c r="F152" s="259" t="s">
        <v>658</v>
      </c>
      <c r="G152" s="260" t="s">
        <v>659</v>
      </c>
      <c r="H152" s="261">
        <v>274.5</v>
      </c>
      <c r="I152" s="262"/>
      <c r="J152" s="263">
        <f>ROUND(I152*H152,2)</f>
        <v>0</v>
      </c>
      <c r="K152" s="259" t="s">
        <v>136</v>
      </c>
      <c r="L152" s="264"/>
      <c r="M152" s="265" t="s">
        <v>1</v>
      </c>
      <c r="N152" s="266" t="s">
        <v>40</v>
      </c>
      <c r="O152" s="90"/>
      <c r="P152" s="226">
        <f>O152*H152</f>
        <v>0</v>
      </c>
      <c r="Q152" s="226">
        <v>0.001</v>
      </c>
      <c r="R152" s="226">
        <f>Q152*H152</f>
        <v>0.27450000000000002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161</v>
      </c>
      <c r="AT152" s="228" t="s">
        <v>223</v>
      </c>
      <c r="AU152" s="228" t="s">
        <v>85</v>
      </c>
      <c r="AY152" s="16" t="s">
        <v>129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137</v>
      </c>
      <c r="BM152" s="228" t="s">
        <v>660</v>
      </c>
    </row>
    <row r="153" s="2" customFormat="1">
      <c r="A153" s="37"/>
      <c r="B153" s="38"/>
      <c r="C153" s="39"/>
      <c r="D153" s="230" t="s">
        <v>139</v>
      </c>
      <c r="E153" s="39"/>
      <c r="F153" s="231" t="s">
        <v>658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139</v>
      </c>
      <c r="AU153" s="16" t="s">
        <v>85</v>
      </c>
    </row>
    <row r="154" s="13" customFormat="1">
      <c r="A154" s="13"/>
      <c r="B154" s="235"/>
      <c r="C154" s="236"/>
      <c r="D154" s="230" t="s">
        <v>141</v>
      </c>
      <c r="E154" s="237" t="s">
        <v>1</v>
      </c>
      <c r="F154" s="238" t="s">
        <v>252</v>
      </c>
      <c r="G154" s="236"/>
      <c r="H154" s="239">
        <v>3050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141</v>
      </c>
      <c r="AU154" s="245" t="s">
        <v>85</v>
      </c>
      <c r="AV154" s="13" t="s">
        <v>85</v>
      </c>
      <c r="AW154" s="13" t="s">
        <v>31</v>
      </c>
      <c r="AX154" s="13" t="s">
        <v>83</v>
      </c>
      <c r="AY154" s="245" t="s">
        <v>129</v>
      </c>
    </row>
    <row r="155" s="13" customFormat="1">
      <c r="A155" s="13"/>
      <c r="B155" s="235"/>
      <c r="C155" s="236"/>
      <c r="D155" s="230" t="s">
        <v>141</v>
      </c>
      <c r="E155" s="236"/>
      <c r="F155" s="238" t="s">
        <v>661</v>
      </c>
      <c r="G155" s="236"/>
      <c r="H155" s="239">
        <v>274.5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141</v>
      </c>
      <c r="AU155" s="245" t="s">
        <v>85</v>
      </c>
      <c r="AV155" s="13" t="s">
        <v>85</v>
      </c>
      <c r="AW155" s="13" t="s">
        <v>4</v>
      </c>
      <c r="AX155" s="13" t="s">
        <v>83</v>
      </c>
      <c r="AY155" s="245" t="s">
        <v>129</v>
      </c>
    </row>
    <row r="156" s="2" customFormat="1" ht="21.75" customHeight="1">
      <c r="A156" s="37"/>
      <c r="B156" s="38"/>
      <c r="C156" s="217" t="s">
        <v>137</v>
      </c>
      <c r="D156" s="217" t="s">
        <v>132</v>
      </c>
      <c r="E156" s="218" t="s">
        <v>662</v>
      </c>
      <c r="F156" s="219" t="s">
        <v>663</v>
      </c>
      <c r="G156" s="220" t="s">
        <v>388</v>
      </c>
      <c r="H156" s="221">
        <v>39</v>
      </c>
      <c r="I156" s="222"/>
      <c r="J156" s="223">
        <f>ROUND(I156*H156,2)</f>
        <v>0</v>
      </c>
      <c r="K156" s="219" t="s">
        <v>136</v>
      </c>
      <c r="L156" s="43"/>
      <c r="M156" s="224" t="s">
        <v>1</v>
      </c>
      <c r="N156" s="225" t="s">
        <v>40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137</v>
      </c>
      <c r="AT156" s="228" t="s">
        <v>132</v>
      </c>
      <c r="AU156" s="228" t="s">
        <v>85</v>
      </c>
      <c r="AY156" s="16" t="s">
        <v>129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137</v>
      </c>
      <c r="BM156" s="228" t="s">
        <v>664</v>
      </c>
    </row>
    <row r="157" s="2" customFormat="1">
      <c r="A157" s="37"/>
      <c r="B157" s="38"/>
      <c r="C157" s="39"/>
      <c r="D157" s="230" t="s">
        <v>139</v>
      </c>
      <c r="E157" s="39"/>
      <c r="F157" s="231" t="s">
        <v>665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139</v>
      </c>
      <c r="AU157" s="16" t="s">
        <v>85</v>
      </c>
    </row>
    <row r="158" s="13" customFormat="1">
      <c r="A158" s="13"/>
      <c r="B158" s="235"/>
      <c r="C158" s="236"/>
      <c r="D158" s="230" t="s">
        <v>141</v>
      </c>
      <c r="E158" s="237" t="s">
        <v>1</v>
      </c>
      <c r="F158" s="238" t="s">
        <v>466</v>
      </c>
      <c r="G158" s="236"/>
      <c r="H158" s="239">
        <v>39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141</v>
      </c>
      <c r="AU158" s="245" t="s">
        <v>85</v>
      </c>
      <c r="AV158" s="13" t="s">
        <v>85</v>
      </c>
      <c r="AW158" s="13" t="s">
        <v>31</v>
      </c>
      <c r="AX158" s="13" t="s">
        <v>83</v>
      </c>
      <c r="AY158" s="245" t="s">
        <v>129</v>
      </c>
    </row>
    <row r="159" s="2" customFormat="1" ht="16.5" customHeight="1">
      <c r="A159" s="37"/>
      <c r="B159" s="38"/>
      <c r="C159" s="217" t="s">
        <v>161</v>
      </c>
      <c r="D159" s="217" t="s">
        <v>132</v>
      </c>
      <c r="E159" s="218" t="s">
        <v>666</v>
      </c>
      <c r="F159" s="219" t="s">
        <v>667</v>
      </c>
      <c r="G159" s="220" t="s">
        <v>388</v>
      </c>
      <c r="H159" s="221">
        <v>28</v>
      </c>
      <c r="I159" s="222"/>
      <c r="J159" s="223">
        <f>ROUND(I159*H159,2)</f>
        <v>0</v>
      </c>
      <c r="K159" s="219" t="s">
        <v>136</v>
      </c>
      <c r="L159" s="43"/>
      <c r="M159" s="224" t="s">
        <v>1</v>
      </c>
      <c r="N159" s="225" t="s">
        <v>40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137</v>
      </c>
      <c r="AT159" s="228" t="s">
        <v>132</v>
      </c>
      <c r="AU159" s="228" t="s">
        <v>85</v>
      </c>
      <c r="AY159" s="16" t="s">
        <v>129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83</v>
      </c>
      <c r="BK159" s="229">
        <f>ROUND(I159*H159,2)</f>
        <v>0</v>
      </c>
      <c r="BL159" s="16" t="s">
        <v>137</v>
      </c>
      <c r="BM159" s="228" t="s">
        <v>668</v>
      </c>
    </row>
    <row r="160" s="2" customFormat="1">
      <c r="A160" s="37"/>
      <c r="B160" s="38"/>
      <c r="C160" s="39"/>
      <c r="D160" s="230" t="s">
        <v>139</v>
      </c>
      <c r="E160" s="39"/>
      <c r="F160" s="231" t="s">
        <v>669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139</v>
      </c>
      <c r="AU160" s="16" t="s">
        <v>85</v>
      </c>
    </row>
    <row r="161" s="13" customFormat="1">
      <c r="A161" s="13"/>
      <c r="B161" s="235"/>
      <c r="C161" s="236"/>
      <c r="D161" s="230" t="s">
        <v>141</v>
      </c>
      <c r="E161" s="237" t="s">
        <v>1</v>
      </c>
      <c r="F161" s="238" t="s">
        <v>277</v>
      </c>
      <c r="G161" s="236"/>
      <c r="H161" s="239">
        <v>28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141</v>
      </c>
      <c r="AU161" s="245" t="s">
        <v>85</v>
      </c>
      <c r="AV161" s="13" t="s">
        <v>85</v>
      </c>
      <c r="AW161" s="13" t="s">
        <v>31</v>
      </c>
      <c r="AX161" s="13" t="s">
        <v>83</v>
      </c>
      <c r="AY161" s="245" t="s">
        <v>129</v>
      </c>
    </row>
    <row r="162" s="2" customFormat="1" ht="16.5" customHeight="1">
      <c r="A162" s="37"/>
      <c r="B162" s="38"/>
      <c r="C162" s="257" t="s">
        <v>670</v>
      </c>
      <c r="D162" s="257" t="s">
        <v>223</v>
      </c>
      <c r="E162" s="258" t="s">
        <v>671</v>
      </c>
      <c r="F162" s="259" t="s">
        <v>672</v>
      </c>
      <c r="G162" s="260" t="s">
        <v>388</v>
      </c>
      <c r="H162" s="261">
        <v>28</v>
      </c>
      <c r="I162" s="262"/>
      <c r="J162" s="263">
        <f>ROUND(I162*H162,2)</f>
        <v>0</v>
      </c>
      <c r="K162" s="259" t="s">
        <v>1</v>
      </c>
      <c r="L162" s="264"/>
      <c r="M162" s="265" t="s">
        <v>1</v>
      </c>
      <c r="N162" s="266" t="s">
        <v>40</v>
      </c>
      <c r="O162" s="90"/>
      <c r="P162" s="226">
        <f>O162*H162</f>
        <v>0</v>
      </c>
      <c r="Q162" s="226">
        <v>0.0064999999999999997</v>
      </c>
      <c r="R162" s="226">
        <f>Q162*H162</f>
        <v>0.182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161</v>
      </c>
      <c r="AT162" s="228" t="s">
        <v>223</v>
      </c>
      <c r="AU162" s="228" t="s">
        <v>85</v>
      </c>
      <c r="AY162" s="16" t="s">
        <v>129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83</v>
      </c>
      <c r="BK162" s="229">
        <f>ROUND(I162*H162,2)</f>
        <v>0</v>
      </c>
      <c r="BL162" s="16" t="s">
        <v>137</v>
      </c>
      <c r="BM162" s="228" t="s">
        <v>673</v>
      </c>
    </row>
    <row r="163" s="2" customFormat="1">
      <c r="A163" s="37"/>
      <c r="B163" s="38"/>
      <c r="C163" s="39"/>
      <c r="D163" s="230" t="s">
        <v>139</v>
      </c>
      <c r="E163" s="39"/>
      <c r="F163" s="231" t="s">
        <v>672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139</v>
      </c>
      <c r="AU163" s="16" t="s">
        <v>85</v>
      </c>
    </row>
    <row r="164" s="13" customFormat="1">
      <c r="A164" s="13"/>
      <c r="B164" s="235"/>
      <c r="C164" s="236"/>
      <c r="D164" s="230" t="s">
        <v>141</v>
      </c>
      <c r="E164" s="237" t="s">
        <v>1</v>
      </c>
      <c r="F164" s="238" t="s">
        <v>277</v>
      </c>
      <c r="G164" s="236"/>
      <c r="H164" s="239">
        <v>28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141</v>
      </c>
      <c r="AU164" s="245" t="s">
        <v>85</v>
      </c>
      <c r="AV164" s="13" t="s">
        <v>85</v>
      </c>
      <c r="AW164" s="13" t="s">
        <v>31</v>
      </c>
      <c r="AX164" s="13" t="s">
        <v>83</v>
      </c>
      <c r="AY164" s="245" t="s">
        <v>129</v>
      </c>
    </row>
    <row r="165" s="2" customFormat="1" ht="21.75" customHeight="1">
      <c r="A165" s="37"/>
      <c r="B165" s="38"/>
      <c r="C165" s="217" t="s">
        <v>674</v>
      </c>
      <c r="D165" s="217" t="s">
        <v>132</v>
      </c>
      <c r="E165" s="218" t="s">
        <v>675</v>
      </c>
      <c r="F165" s="219" t="s">
        <v>676</v>
      </c>
      <c r="G165" s="220" t="s">
        <v>388</v>
      </c>
      <c r="H165" s="221">
        <v>39</v>
      </c>
      <c r="I165" s="222"/>
      <c r="J165" s="223">
        <f>ROUND(I165*H165,2)</f>
        <v>0</v>
      </c>
      <c r="K165" s="219" t="s">
        <v>136</v>
      </c>
      <c r="L165" s="43"/>
      <c r="M165" s="224" t="s">
        <v>1</v>
      </c>
      <c r="N165" s="225" t="s">
        <v>40</v>
      </c>
      <c r="O165" s="90"/>
      <c r="P165" s="226">
        <f>O165*H165</f>
        <v>0</v>
      </c>
      <c r="Q165" s="226">
        <v>5.3999999999999998E-05</v>
      </c>
      <c r="R165" s="226">
        <f>Q165*H165</f>
        <v>0.0021059999999999998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137</v>
      </c>
      <c r="AT165" s="228" t="s">
        <v>132</v>
      </c>
      <c r="AU165" s="228" t="s">
        <v>85</v>
      </c>
      <c r="AY165" s="16" t="s">
        <v>129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83</v>
      </c>
      <c r="BK165" s="229">
        <f>ROUND(I165*H165,2)</f>
        <v>0</v>
      </c>
      <c r="BL165" s="16" t="s">
        <v>137</v>
      </c>
      <c r="BM165" s="228" t="s">
        <v>677</v>
      </c>
    </row>
    <row r="166" s="2" customFormat="1">
      <c r="A166" s="37"/>
      <c r="B166" s="38"/>
      <c r="C166" s="39"/>
      <c r="D166" s="230" t="s">
        <v>139</v>
      </c>
      <c r="E166" s="39"/>
      <c r="F166" s="231" t="s">
        <v>678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139</v>
      </c>
      <c r="AU166" s="16" t="s">
        <v>85</v>
      </c>
    </row>
    <row r="167" s="13" customFormat="1">
      <c r="A167" s="13"/>
      <c r="B167" s="235"/>
      <c r="C167" s="236"/>
      <c r="D167" s="230" t="s">
        <v>141</v>
      </c>
      <c r="E167" s="237" t="s">
        <v>1</v>
      </c>
      <c r="F167" s="238" t="s">
        <v>466</v>
      </c>
      <c r="G167" s="236"/>
      <c r="H167" s="239">
        <v>39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141</v>
      </c>
      <c r="AU167" s="245" t="s">
        <v>85</v>
      </c>
      <c r="AV167" s="13" t="s">
        <v>85</v>
      </c>
      <c r="AW167" s="13" t="s">
        <v>31</v>
      </c>
      <c r="AX167" s="13" t="s">
        <v>83</v>
      </c>
      <c r="AY167" s="245" t="s">
        <v>129</v>
      </c>
    </row>
    <row r="168" s="2" customFormat="1" ht="16.5" customHeight="1">
      <c r="A168" s="37"/>
      <c r="B168" s="38"/>
      <c r="C168" s="257" t="s">
        <v>549</v>
      </c>
      <c r="D168" s="257" t="s">
        <v>223</v>
      </c>
      <c r="E168" s="258" t="s">
        <v>679</v>
      </c>
      <c r="F168" s="259" t="s">
        <v>680</v>
      </c>
      <c r="G168" s="260" t="s">
        <v>388</v>
      </c>
      <c r="H168" s="261">
        <v>117</v>
      </c>
      <c r="I168" s="262"/>
      <c r="J168" s="263">
        <f>ROUND(I168*H168,2)</f>
        <v>0</v>
      </c>
      <c r="K168" s="259" t="s">
        <v>136</v>
      </c>
      <c r="L168" s="264"/>
      <c r="M168" s="265" t="s">
        <v>1</v>
      </c>
      <c r="N168" s="266" t="s">
        <v>40</v>
      </c>
      <c r="O168" s="90"/>
      <c r="P168" s="226">
        <f>O168*H168</f>
        <v>0</v>
      </c>
      <c r="Q168" s="226">
        <v>0.0047200000000000002</v>
      </c>
      <c r="R168" s="226">
        <f>Q168*H168</f>
        <v>0.55224000000000006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161</v>
      </c>
      <c r="AT168" s="228" t="s">
        <v>223</v>
      </c>
      <c r="AU168" s="228" t="s">
        <v>85</v>
      </c>
      <c r="AY168" s="16" t="s">
        <v>129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83</v>
      </c>
      <c r="BK168" s="229">
        <f>ROUND(I168*H168,2)</f>
        <v>0</v>
      </c>
      <c r="BL168" s="16" t="s">
        <v>137</v>
      </c>
      <c r="BM168" s="228" t="s">
        <v>681</v>
      </c>
    </row>
    <row r="169" s="2" customFormat="1">
      <c r="A169" s="37"/>
      <c r="B169" s="38"/>
      <c r="C169" s="39"/>
      <c r="D169" s="230" t="s">
        <v>139</v>
      </c>
      <c r="E169" s="39"/>
      <c r="F169" s="231" t="s">
        <v>680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139</v>
      </c>
      <c r="AU169" s="16" t="s">
        <v>85</v>
      </c>
    </row>
    <row r="170" s="13" customFormat="1">
      <c r="A170" s="13"/>
      <c r="B170" s="235"/>
      <c r="C170" s="236"/>
      <c r="D170" s="230" t="s">
        <v>141</v>
      </c>
      <c r="E170" s="237" t="s">
        <v>1</v>
      </c>
      <c r="F170" s="238" t="s">
        <v>682</v>
      </c>
      <c r="G170" s="236"/>
      <c r="H170" s="239">
        <v>117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141</v>
      </c>
      <c r="AU170" s="245" t="s">
        <v>85</v>
      </c>
      <c r="AV170" s="13" t="s">
        <v>85</v>
      </c>
      <c r="AW170" s="13" t="s">
        <v>31</v>
      </c>
      <c r="AX170" s="13" t="s">
        <v>83</v>
      </c>
      <c r="AY170" s="245" t="s">
        <v>129</v>
      </c>
    </row>
    <row r="171" s="2" customFormat="1" ht="24.15" customHeight="1">
      <c r="A171" s="37"/>
      <c r="B171" s="38"/>
      <c r="C171" s="217" t="s">
        <v>8</v>
      </c>
      <c r="D171" s="217" t="s">
        <v>132</v>
      </c>
      <c r="E171" s="218" t="s">
        <v>683</v>
      </c>
      <c r="F171" s="219" t="s">
        <v>684</v>
      </c>
      <c r="G171" s="220" t="s">
        <v>135</v>
      </c>
      <c r="H171" s="221">
        <v>3050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40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137</v>
      </c>
      <c r="AT171" s="228" t="s">
        <v>132</v>
      </c>
      <c r="AU171" s="228" t="s">
        <v>85</v>
      </c>
      <c r="AY171" s="16" t="s">
        <v>129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137</v>
      </c>
      <c r="BM171" s="228" t="s">
        <v>685</v>
      </c>
    </row>
    <row r="172" s="2" customFormat="1">
      <c r="A172" s="37"/>
      <c r="B172" s="38"/>
      <c r="C172" s="39"/>
      <c r="D172" s="230" t="s">
        <v>139</v>
      </c>
      <c r="E172" s="39"/>
      <c r="F172" s="231" t="s">
        <v>684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139</v>
      </c>
      <c r="AU172" s="16" t="s">
        <v>85</v>
      </c>
    </row>
    <row r="173" s="13" customFormat="1">
      <c r="A173" s="13"/>
      <c r="B173" s="235"/>
      <c r="C173" s="236"/>
      <c r="D173" s="230" t="s">
        <v>141</v>
      </c>
      <c r="E173" s="237" t="s">
        <v>1</v>
      </c>
      <c r="F173" s="238" t="s">
        <v>252</v>
      </c>
      <c r="G173" s="236"/>
      <c r="H173" s="239">
        <v>3050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141</v>
      </c>
      <c r="AU173" s="245" t="s">
        <v>85</v>
      </c>
      <c r="AV173" s="13" t="s">
        <v>85</v>
      </c>
      <c r="AW173" s="13" t="s">
        <v>31</v>
      </c>
      <c r="AX173" s="13" t="s">
        <v>83</v>
      </c>
      <c r="AY173" s="245" t="s">
        <v>129</v>
      </c>
    </row>
    <row r="174" s="2" customFormat="1" ht="16.5" customHeight="1">
      <c r="A174" s="37"/>
      <c r="B174" s="38"/>
      <c r="C174" s="217" t="s">
        <v>192</v>
      </c>
      <c r="D174" s="217" t="s">
        <v>132</v>
      </c>
      <c r="E174" s="218" t="s">
        <v>686</v>
      </c>
      <c r="F174" s="219" t="s">
        <v>687</v>
      </c>
      <c r="G174" s="220" t="s">
        <v>388</v>
      </c>
      <c r="H174" s="221">
        <v>39</v>
      </c>
      <c r="I174" s="222"/>
      <c r="J174" s="223">
        <f>ROUND(I174*H174,2)</f>
        <v>0</v>
      </c>
      <c r="K174" s="219" t="s">
        <v>136</v>
      </c>
      <c r="L174" s="43"/>
      <c r="M174" s="224" t="s">
        <v>1</v>
      </c>
      <c r="N174" s="225" t="s">
        <v>40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137</v>
      </c>
      <c r="AT174" s="228" t="s">
        <v>132</v>
      </c>
      <c r="AU174" s="228" t="s">
        <v>85</v>
      </c>
      <c r="AY174" s="16" t="s">
        <v>129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83</v>
      </c>
      <c r="BK174" s="229">
        <f>ROUND(I174*H174,2)</f>
        <v>0</v>
      </c>
      <c r="BL174" s="16" t="s">
        <v>137</v>
      </c>
      <c r="BM174" s="228" t="s">
        <v>688</v>
      </c>
    </row>
    <row r="175" s="2" customFormat="1">
      <c r="A175" s="37"/>
      <c r="B175" s="38"/>
      <c r="C175" s="39"/>
      <c r="D175" s="230" t="s">
        <v>139</v>
      </c>
      <c r="E175" s="39"/>
      <c r="F175" s="231" t="s">
        <v>689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139</v>
      </c>
      <c r="AU175" s="16" t="s">
        <v>85</v>
      </c>
    </row>
    <row r="176" s="13" customFormat="1">
      <c r="A176" s="13"/>
      <c r="B176" s="235"/>
      <c r="C176" s="236"/>
      <c r="D176" s="230" t="s">
        <v>141</v>
      </c>
      <c r="E176" s="237" t="s">
        <v>1</v>
      </c>
      <c r="F176" s="238" t="s">
        <v>466</v>
      </c>
      <c r="G176" s="236"/>
      <c r="H176" s="239">
        <v>39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141</v>
      </c>
      <c r="AU176" s="245" t="s">
        <v>85</v>
      </c>
      <c r="AV176" s="13" t="s">
        <v>85</v>
      </c>
      <c r="AW176" s="13" t="s">
        <v>31</v>
      </c>
      <c r="AX176" s="13" t="s">
        <v>83</v>
      </c>
      <c r="AY176" s="245" t="s">
        <v>129</v>
      </c>
    </row>
    <row r="177" s="2" customFormat="1" ht="16.5" customHeight="1">
      <c r="A177" s="37"/>
      <c r="B177" s="38"/>
      <c r="C177" s="217" t="s">
        <v>198</v>
      </c>
      <c r="D177" s="217" t="s">
        <v>132</v>
      </c>
      <c r="E177" s="218" t="s">
        <v>690</v>
      </c>
      <c r="F177" s="219" t="s">
        <v>691</v>
      </c>
      <c r="G177" s="220" t="s">
        <v>388</v>
      </c>
      <c r="H177" s="221">
        <v>39</v>
      </c>
      <c r="I177" s="222"/>
      <c r="J177" s="223">
        <f>ROUND(I177*H177,2)</f>
        <v>0</v>
      </c>
      <c r="K177" s="219" t="s">
        <v>136</v>
      </c>
      <c r="L177" s="43"/>
      <c r="M177" s="224" t="s">
        <v>1</v>
      </c>
      <c r="N177" s="225" t="s">
        <v>40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137</v>
      </c>
      <c r="AT177" s="228" t="s">
        <v>132</v>
      </c>
      <c r="AU177" s="228" t="s">
        <v>85</v>
      </c>
      <c r="AY177" s="16" t="s">
        <v>129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83</v>
      </c>
      <c r="BK177" s="229">
        <f>ROUND(I177*H177,2)</f>
        <v>0</v>
      </c>
      <c r="BL177" s="16" t="s">
        <v>137</v>
      </c>
      <c r="BM177" s="228" t="s">
        <v>692</v>
      </c>
    </row>
    <row r="178" s="2" customFormat="1">
      <c r="A178" s="37"/>
      <c r="B178" s="38"/>
      <c r="C178" s="39"/>
      <c r="D178" s="230" t="s">
        <v>139</v>
      </c>
      <c r="E178" s="39"/>
      <c r="F178" s="231" t="s">
        <v>693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139</v>
      </c>
      <c r="AU178" s="16" t="s">
        <v>85</v>
      </c>
    </row>
    <row r="179" s="13" customFormat="1">
      <c r="A179" s="13"/>
      <c r="B179" s="235"/>
      <c r="C179" s="236"/>
      <c r="D179" s="230" t="s">
        <v>141</v>
      </c>
      <c r="E179" s="237" t="s">
        <v>1</v>
      </c>
      <c r="F179" s="238" t="s">
        <v>466</v>
      </c>
      <c r="G179" s="236"/>
      <c r="H179" s="239">
        <v>39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141</v>
      </c>
      <c r="AU179" s="245" t="s">
        <v>85</v>
      </c>
      <c r="AV179" s="13" t="s">
        <v>85</v>
      </c>
      <c r="AW179" s="13" t="s">
        <v>31</v>
      </c>
      <c r="AX179" s="13" t="s">
        <v>83</v>
      </c>
      <c r="AY179" s="245" t="s">
        <v>129</v>
      </c>
    </row>
    <row r="180" s="2" customFormat="1" ht="16.5" customHeight="1">
      <c r="A180" s="37"/>
      <c r="B180" s="38"/>
      <c r="C180" s="257" t="s">
        <v>205</v>
      </c>
      <c r="D180" s="257" t="s">
        <v>223</v>
      </c>
      <c r="E180" s="258" t="s">
        <v>694</v>
      </c>
      <c r="F180" s="259" t="s">
        <v>695</v>
      </c>
      <c r="G180" s="260" t="s">
        <v>659</v>
      </c>
      <c r="H180" s="261">
        <v>0.23999999999999999</v>
      </c>
      <c r="I180" s="262"/>
      <c r="J180" s="263">
        <f>ROUND(I180*H180,2)</f>
        <v>0</v>
      </c>
      <c r="K180" s="259" t="s">
        <v>1</v>
      </c>
      <c r="L180" s="264"/>
      <c r="M180" s="265" t="s">
        <v>1</v>
      </c>
      <c r="N180" s="266" t="s">
        <v>40</v>
      </c>
      <c r="O180" s="90"/>
      <c r="P180" s="226">
        <f>O180*H180</f>
        <v>0</v>
      </c>
      <c r="Q180" s="226">
        <v>0.001</v>
      </c>
      <c r="R180" s="226">
        <f>Q180*H180</f>
        <v>0.00024000000000000001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161</v>
      </c>
      <c r="AT180" s="228" t="s">
        <v>223</v>
      </c>
      <c r="AU180" s="228" t="s">
        <v>85</v>
      </c>
      <c r="AY180" s="16" t="s">
        <v>129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83</v>
      </c>
      <c r="BK180" s="229">
        <f>ROUND(I180*H180,2)</f>
        <v>0</v>
      </c>
      <c r="BL180" s="16" t="s">
        <v>137</v>
      </c>
      <c r="BM180" s="228" t="s">
        <v>696</v>
      </c>
    </row>
    <row r="181" s="2" customFormat="1">
      <c r="A181" s="37"/>
      <c r="B181" s="38"/>
      <c r="C181" s="39"/>
      <c r="D181" s="230" t="s">
        <v>139</v>
      </c>
      <c r="E181" s="39"/>
      <c r="F181" s="231" t="s">
        <v>695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139</v>
      </c>
      <c r="AU181" s="16" t="s">
        <v>85</v>
      </c>
    </row>
    <row r="182" s="2" customFormat="1" ht="16.5" customHeight="1">
      <c r="A182" s="37"/>
      <c r="B182" s="38"/>
      <c r="C182" s="217" t="s">
        <v>697</v>
      </c>
      <c r="D182" s="217" t="s">
        <v>132</v>
      </c>
      <c r="E182" s="218" t="s">
        <v>698</v>
      </c>
      <c r="F182" s="219" t="s">
        <v>699</v>
      </c>
      <c r="G182" s="220" t="s">
        <v>388</v>
      </c>
      <c r="H182" s="221">
        <v>39</v>
      </c>
      <c r="I182" s="222"/>
      <c r="J182" s="223">
        <f>ROUND(I182*H182,2)</f>
        <v>0</v>
      </c>
      <c r="K182" s="219" t="s">
        <v>136</v>
      </c>
      <c r="L182" s="43"/>
      <c r="M182" s="224" t="s">
        <v>1</v>
      </c>
      <c r="N182" s="225" t="s">
        <v>40</v>
      </c>
      <c r="O182" s="90"/>
      <c r="P182" s="226">
        <f>O182*H182</f>
        <v>0</v>
      </c>
      <c r="Q182" s="226">
        <v>0.0020823999999999999</v>
      </c>
      <c r="R182" s="226">
        <f>Q182*H182</f>
        <v>0.081213599999999997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137</v>
      </c>
      <c r="AT182" s="228" t="s">
        <v>132</v>
      </c>
      <c r="AU182" s="228" t="s">
        <v>85</v>
      </c>
      <c r="AY182" s="16" t="s">
        <v>129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83</v>
      </c>
      <c r="BK182" s="229">
        <f>ROUND(I182*H182,2)</f>
        <v>0</v>
      </c>
      <c r="BL182" s="16" t="s">
        <v>137</v>
      </c>
      <c r="BM182" s="228" t="s">
        <v>700</v>
      </c>
    </row>
    <row r="183" s="2" customFormat="1">
      <c r="A183" s="37"/>
      <c r="B183" s="38"/>
      <c r="C183" s="39"/>
      <c r="D183" s="230" t="s">
        <v>139</v>
      </c>
      <c r="E183" s="39"/>
      <c r="F183" s="231" t="s">
        <v>701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139</v>
      </c>
      <c r="AU183" s="16" t="s">
        <v>85</v>
      </c>
    </row>
    <row r="184" s="13" customFormat="1">
      <c r="A184" s="13"/>
      <c r="B184" s="235"/>
      <c r="C184" s="236"/>
      <c r="D184" s="230" t="s">
        <v>141</v>
      </c>
      <c r="E184" s="237" t="s">
        <v>1</v>
      </c>
      <c r="F184" s="238" t="s">
        <v>466</v>
      </c>
      <c r="G184" s="236"/>
      <c r="H184" s="239">
        <v>39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141</v>
      </c>
      <c r="AU184" s="245" t="s">
        <v>85</v>
      </c>
      <c r="AV184" s="13" t="s">
        <v>85</v>
      </c>
      <c r="AW184" s="13" t="s">
        <v>31</v>
      </c>
      <c r="AX184" s="13" t="s">
        <v>83</v>
      </c>
      <c r="AY184" s="245" t="s">
        <v>129</v>
      </c>
    </row>
    <row r="185" s="2" customFormat="1" ht="16.5" customHeight="1">
      <c r="A185" s="37"/>
      <c r="B185" s="38"/>
      <c r="C185" s="217" t="s">
        <v>217</v>
      </c>
      <c r="D185" s="217" t="s">
        <v>132</v>
      </c>
      <c r="E185" s="218" t="s">
        <v>702</v>
      </c>
      <c r="F185" s="219" t="s">
        <v>703</v>
      </c>
      <c r="G185" s="220" t="s">
        <v>135</v>
      </c>
      <c r="H185" s="221">
        <v>39</v>
      </c>
      <c r="I185" s="222"/>
      <c r="J185" s="223">
        <f>ROUND(I185*H185,2)</f>
        <v>0</v>
      </c>
      <c r="K185" s="219" t="s">
        <v>136</v>
      </c>
      <c r="L185" s="43"/>
      <c r="M185" s="224" t="s">
        <v>1</v>
      </c>
      <c r="N185" s="225" t="s">
        <v>40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137</v>
      </c>
      <c r="AT185" s="228" t="s">
        <v>132</v>
      </c>
      <c r="AU185" s="228" t="s">
        <v>85</v>
      </c>
      <c r="AY185" s="16" t="s">
        <v>129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83</v>
      </c>
      <c r="BK185" s="229">
        <f>ROUND(I185*H185,2)</f>
        <v>0</v>
      </c>
      <c r="BL185" s="16" t="s">
        <v>137</v>
      </c>
      <c r="BM185" s="228" t="s">
        <v>704</v>
      </c>
    </row>
    <row r="186" s="2" customFormat="1">
      <c r="A186" s="37"/>
      <c r="B186" s="38"/>
      <c r="C186" s="39"/>
      <c r="D186" s="230" t="s">
        <v>139</v>
      </c>
      <c r="E186" s="39"/>
      <c r="F186" s="231" t="s">
        <v>705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139</v>
      </c>
      <c r="AU186" s="16" t="s">
        <v>85</v>
      </c>
    </row>
    <row r="187" s="13" customFormat="1">
      <c r="A187" s="13"/>
      <c r="B187" s="235"/>
      <c r="C187" s="236"/>
      <c r="D187" s="230" t="s">
        <v>141</v>
      </c>
      <c r="E187" s="237" t="s">
        <v>1</v>
      </c>
      <c r="F187" s="238" t="s">
        <v>706</v>
      </c>
      <c r="G187" s="236"/>
      <c r="H187" s="239">
        <v>39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141</v>
      </c>
      <c r="AU187" s="245" t="s">
        <v>85</v>
      </c>
      <c r="AV187" s="13" t="s">
        <v>85</v>
      </c>
      <c r="AW187" s="13" t="s">
        <v>31</v>
      </c>
      <c r="AX187" s="13" t="s">
        <v>83</v>
      </c>
      <c r="AY187" s="245" t="s">
        <v>129</v>
      </c>
    </row>
    <row r="188" s="2" customFormat="1" ht="16.5" customHeight="1">
      <c r="A188" s="37"/>
      <c r="B188" s="38"/>
      <c r="C188" s="257" t="s">
        <v>7</v>
      </c>
      <c r="D188" s="257" t="s">
        <v>223</v>
      </c>
      <c r="E188" s="258" t="s">
        <v>707</v>
      </c>
      <c r="F188" s="259" t="s">
        <v>708</v>
      </c>
      <c r="G188" s="260" t="s">
        <v>146</v>
      </c>
      <c r="H188" s="261">
        <v>7.7999999999999998</v>
      </c>
      <c r="I188" s="262"/>
      <c r="J188" s="263">
        <f>ROUND(I188*H188,2)</f>
        <v>0</v>
      </c>
      <c r="K188" s="259" t="s">
        <v>136</v>
      </c>
      <c r="L188" s="264"/>
      <c r="M188" s="265" t="s">
        <v>1</v>
      </c>
      <c r="N188" s="266" t="s">
        <v>40</v>
      </c>
      <c r="O188" s="90"/>
      <c r="P188" s="226">
        <f>O188*H188</f>
        <v>0</v>
      </c>
      <c r="Q188" s="226">
        <v>0.20000000000000001</v>
      </c>
      <c r="R188" s="226">
        <f>Q188*H188</f>
        <v>1.5600000000000001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161</v>
      </c>
      <c r="AT188" s="228" t="s">
        <v>223</v>
      </c>
      <c r="AU188" s="228" t="s">
        <v>85</v>
      </c>
      <c r="AY188" s="16" t="s">
        <v>129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83</v>
      </c>
      <c r="BK188" s="229">
        <f>ROUND(I188*H188,2)</f>
        <v>0</v>
      </c>
      <c r="BL188" s="16" t="s">
        <v>137</v>
      </c>
      <c r="BM188" s="228" t="s">
        <v>709</v>
      </c>
    </row>
    <row r="189" s="2" customFormat="1">
      <c r="A189" s="37"/>
      <c r="B189" s="38"/>
      <c r="C189" s="39"/>
      <c r="D189" s="230" t="s">
        <v>139</v>
      </c>
      <c r="E189" s="39"/>
      <c r="F189" s="231" t="s">
        <v>708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139</v>
      </c>
      <c r="AU189" s="16" t="s">
        <v>85</v>
      </c>
    </row>
    <row r="190" s="13" customFormat="1">
      <c r="A190" s="13"/>
      <c r="B190" s="235"/>
      <c r="C190" s="236"/>
      <c r="D190" s="230" t="s">
        <v>141</v>
      </c>
      <c r="E190" s="237" t="s">
        <v>1</v>
      </c>
      <c r="F190" s="238" t="s">
        <v>710</v>
      </c>
      <c r="G190" s="236"/>
      <c r="H190" s="239">
        <v>7.7999999999999998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141</v>
      </c>
      <c r="AU190" s="245" t="s">
        <v>85</v>
      </c>
      <c r="AV190" s="13" t="s">
        <v>85</v>
      </c>
      <c r="AW190" s="13" t="s">
        <v>31</v>
      </c>
      <c r="AX190" s="13" t="s">
        <v>83</v>
      </c>
      <c r="AY190" s="245" t="s">
        <v>129</v>
      </c>
    </row>
    <row r="191" s="2" customFormat="1" ht="16.5" customHeight="1">
      <c r="A191" s="37"/>
      <c r="B191" s="38"/>
      <c r="C191" s="217" t="s">
        <v>241</v>
      </c>
      <c r="D191" s="217" t="s">
        <v>132</v>
      </c>
      <c r="E191" s="218" t="s">
        <v>711</v>
      </c>
      <c r="F191" s="219" t="s">
        <v>712</v>
      </c>
      <c r="G191" s="220" t="s">
        <v>214</v>
      </c>
      <c r="H191" s="221">
        <v>3.0920000000000001</v>
      </c>
      <c r="I191" s="222"/>
      <c r="J191" s="223">
        <f>ROUND(I191*H191,2)</f>
        <v>0</v>
      </c>
      <c r="K191" s="219" t="s">
        <v>136</v>
      </c>
      <c r="L191" s="43"/>
      <c r="M191" s="224" t="s">
        <v>1</v>
      </c>
      <c r="N191" s="225" t="s">
        <v>40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137</v>
      </c>
      <c r="AT191" s="228" t="s">
        <v>132</v>
      </c>
      <c r="AU191" s="228" t="s">
        <v>85</v>
      </c>
      <c r="AY191" s="16" t="s">
        <v>129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83</v>
      </c>
      <c r="BK191" s="229">
        <f>ROUND(I191*H191,2)</f>
        <v>0</v>
      </c>
      <c r="BL191" s="16" t="s">
        <v>137</v>
      </c>
      <c r="BM191" s="228" t="s">
        <v>713</v>
      </c>
    </row>
    <row r="192" s="2" customFormat="1">
      <c r="A192" s="37"/>
      <c r="B192" s="38"/>
      <c r="C192" s="39"/>
      <c r="D192" s="230" t="s">
        <v>139</v>
      </c>
      <c r="E192" s="39"/>
      <c r="F192" s="231" t="s">
        <v>714</v>
      </c>
      <c r="G192" s="39"/>
      <c r="H192" s="39"/>
      <c r="I192" s="232"/>
      <c r="J192" s="39"/>
      <c r="K192" s="39"/>
      <c r="L192" s="43"/>
      <c r="M192" s="270"/>
      <c r="N192" s="271"/>
      <c r="O192" s="272"/>
      <c r="P192" s="272"/>
      <c r="Q192" s="272"/>
      <c r="R192" s="272"/>
      <c r="S192" s="272"/>
      <c r="T192" s="273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139</v>
      </c>
      <c r="AU192" s="16" t="s">
        <v>85</v>
      </c>
    </row>
    <row r="193" s="2" customFormat="1" ht="6.96" customHeight="1">
      <c r="A193" s="37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43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sheetProtection sheet="1" autoFilter="0" formatColumns="0" formatRows="0" objects="1" scenarios="1" spinCount="100000" saltValue="aWdeV1s4WfjTQ7iAV/oOxEZwTOQH1e7t2VCfaFwZbJdS944ncWefCmIcZsInSbkJ5w7jaketHHV8kbR4CDccVQ==" hashValue="mBNzlpDxNP2iybYAUljhByiZpkzQ1Z3k3k3vfYRPlHmxee3GDTlcAeVvlfqu2YBx0pC+l0liIrfCI4lOHIZLpA==" algorithmName="SHA-512" password="CC35"/>
  <autoFilter ref="C117:K19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SO 06 Hlavní polní cesta HC5_úprava_04_2023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715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ROUND((SUM(BE120:BE139)),  2)</f>
        <v>0</v>
      </c>
      <c r="G33" s="37"/>
      <c r="H33" s="37"/>
      <c r="I33" s="154">
        <v>0.20999999999999999</v>
      </c>
      <c r="J33" s="153">
        <f>ROUND(((SUM(BE120:BE139))*I33),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ROUND((SUM(BF120:BF139)),  2)</f>
        <v>0</v>
      </c>
      <c r="G34" s="37"/>
      <c r="H34" s="37"/>
      <c r="I34" s="154">
        <v>0.14999999999999999</v>
      </c>
      <c r="J34" s="153">
        <f>ROUND(((SUM(BF120:BF139))*I34),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ROUND((SUM(BG120:BG139)),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ROUND((SUM(BH120:BH139)),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ROUND((SUM(BI120:BI139)),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SO 06 Hlavní polní cesta HC5_úprava_04_2023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SO06.901 - Dopravně inženýrské opatření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Pokřikov</v>
      </c>
      <c r="G89" s="39"/>
      <c r="H89" s="39"/>
      <c r="I89" s="31" t="s">
        <v>22</v>
      </c>
      <c r="J89" s="78" t="str">
        <f>IF(J12="","",J12)</f>
        <v>3. 2. 2022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Tichovský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716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717</v>
      </c>
      <c r="E99" s="181"/>
      <c r="F99" s="181"/>
      <c r="G99" s="181"/>
      <c r="H99" s="181"/>
      <c r="I99" s="181"/>
      <c r="J99" s="182">
        <f>J135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718</v>
      </c>
      <c r="E100" s="187"/>
      <c r="F100" s="187"/>
      <c r="G100" s="187"/>
      <c r="H100" s="187"/>
      <c r="I100" s="187"/>
      <c r="J100" s="188">
        <f>J136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114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SO 06 Hlavní polní cesta HC5_úprava_04_2023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SO06.901 - Dopravně inženýrské opatření 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Pokřikov</v>
      </c>
      <c r="G114" s="39"/>
      <c r="H114" s="39"/>
      <c r="I114" s="31" t="s">
        <v>22</v>
      </c>
      <c r="J114" s="78" t="str">
        <f>IF(J12="","",J12)</f>
        <v>3. 2. 2022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30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32</v>
      </c>
      <c r="J117" s="35" t="str">
        <f>E24</f>
        <v xml:space="preserve">Tichovský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115</v>
      </c>
      <c r="D119" s="193" t="s">
        <v>60</v>
      </c>
      <c r="E119" s="193" t="s">
        <v>56</v>
      </c>
      <c r="F119" s="193" t="s">
        <v>57</v>
      </c>
      <c r="G119" s="193" t="s">
        <v>116</v>
      </c>
      <c r="H119" s="193" t="s">
        <v>117</v>
      </c>
      <c r="I119" s="193" t="s">
        <v>118</v>
      </c>
      <c r="J119" s="193" t="s">
        <v>100</v>
      </c>
      <c r="K119" s="194" t="s">
        <v>119</v>
      </c>
      <c r="L119" s="195"/>
      <c r="M119" s="99" t="s">
        <v>1</v>
      </c>
      <c r="N119" s="100" t="s">
        <v>39</v>
      </c>
      <c r="O119" s="100" t="s">
        <v>120</v>
      </c>
      <c r="P119" s="100" t="s">
        <v>121</v>
      </c>
      <c r="Q119" s="100" t="s">
        <v>122</v>
      </c>
      <c r="R119" s="100" t="s">
        <v>123</v>
      </c>
      <c r="S119" s="100" t="s">
        <v>124</v>
      </c>
      <c r="T119" s="101" t="s">
        <v>125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126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P121+P135</f>
        <v>0</v>
      </c>
      <c r="Q120" s="103"/>
      <c r="R120" s="198">
        <f>R121+R135</f>
        <v>0</v>
      </c>
      <c r="S120" s="103"/>
      <c r="T120" s="199">
        <f>T121+T135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74</v>
      </c>
      <c r="AU120" s="16" t="s">
        <v>102</v>
      </c>
      <c r="BK120" s="200">
        <f>BK121+BK135</f>
        <v>0</v>
      </c>
    </row>
    <row r="121" s="12" customFormat="1" ht="25.92" customHeight="1">
      <c r="A121" s="12"/>
      <c r="B121" s="201"/>
      <c r="C121" s="202"/>
      <c r="D121" s="203" t="s">
        <v>74</v>
      </c>
      <c r="E121" s="204" t="s">
        <v>127</v>
      </c>
      <c r="F121" s="204" t="s">
        <v>128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</f>
        <v>0</v>
      </c>
      <c r="Q121" s="209"/>
      <c r="R121" s="210">
        <f>R122</f>
        <v>0</v>
      </c>
      <c r="S121" s="209"/>
      <c r="T121" s="211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83</v>
      </c>
      <c r="AT121" s="213" t="s">
        <v>74</v>
      </c>
      <c r="AU121" s="213" t="s">
        <v>75</v>
      </c>
      <c r="AY121" s="212" t="s">
        <v>129</v>
      </c>
      <c r="BK121" s="214">
        <f>BK122</f>
        <v>0</v>
      </c>
    </row>
    <row r="122" s="12" customFormat="1" ht="22.8" customHeight="1">
      <c r="A122" s="12"/>
      <c r="B122" s="201"/>
      <c r="C122" s="202"/>
      <c r="D122" s="203" t="s">
        <v>74</v>
      </c>
      <c r="E122" s="215" t="s">
        <v>173</v>
      </c>
      <c r="F122" s="215" t="s">
        <v>719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SUM(P123:P134)</f>
        <v>0</v>
      </c>
      <c r="Q122" s="209"/>
      <c r="R122" s="210">
        <f>SUM(R123:R134)</f>
        <v>0</v>
      </c>
      <c r="S122" s="209"/>
      <c r="T122" s="211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83</v>
      </c>
      <c r="AT122" s="213" t="s">
        <v>74</v>
      </c>
      <c r="AU122" s="213" t="s">
        <v>83</v>
      </c>
      <c r="AY122" s="212" t="s">
        <v>129</v>
      </c>
      <c r="BK122" s="214">
        <f>SUM(BK123:BK134)</f>
        <v>0</v>
      </c>
    </row>
    <row r="123" s="2" customFormat="1" ht="16.5" customHeight="1">
      <c r="A123" s="37"/>
      <c r="B123" s="38"/>
      <c r="C123" s="217" t="s">
        <v>83</v>
      </c>
      <c r="D123" s="217" t="s">
        <v>132</v>
      </c>
      <c r="E123" s="218" t="s">
        <v>720</v>
      </c>
      <c r="F123" s="219" t="s">
        <v>721</v>
      </c>
      <c r="G123" s="220" t="s">
        <v>388</v>
      </c>
      <c r="H123" s="221">
        <v>12</v>
      </c>
      <c r="I123" s="222"/>
      <c r="J123" s="223">
        <f>ROUND(I123*H123,2)</f>
        <v>0</v>
      </c>
      <c r="K123" s="219" t="s">
        <v>136</v>
      </c>
      <c r="L123" s="43"/>
      <c r="M123" s="224" t="s">
        <v>1</v>
      </c>
      <c r="N123" s="225" t="s">
        <v>40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137</v>
      </c>
      <c r="AT123" s="228" t="s">
        <v>132</v>
      </c>
      <c r="AU123" s="228" t="s">
        <v>85</v>
      </c>
      <c r="AY123" s="16" t="s">
        <v>129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83</v>
      </c>
      <c r="BK123" s="229">
        <f>ROUND(I123*H123,2)</f>
        <v>0</v>
      </c>
      <c r="BL123" s="16" t="s">
        <v>137</v>
      </c>
      <c r="BM123" s="228" t="s">
        <v>722</v>
      </c>
    </row>
    <row r="124" s="2" customFormat="1">
      <c r="A124" s="37"/>
      <c r="B124" s="38"/>
      <c r="C124" s="39"/>
      <c r="D124" s="230" t="s">
        <v>139</v>
      </c>
      <c r="E124" s="39"/>
      <c r="F124" s="231" t="s">
        <v>723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139</v>
      </c>
      <c r="AU124" s="16" t="s">
        <v>85</v>
      </c>
    </row>
    <row r="125" s="13" customFormat="1">
      <c r="A125" s="13"/>
      <c r="B125" s="235"/>
      <c r="C125" s="236"/>
      <c r="D125" s="230" t="s">
        <v>141</v>
      </c>
      <c r="E125" s="237" t="s">
        <v>1</v>
      </c>
      <c r="F125" s="238" t="s">
        <v>724</v>
      </c>
      <c r="G125" s="236"/>
      <c r="H125" s="239">
        <v>12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141</v>
      </c>
      <c r="AU125" s="245" t="s">
        <v>85</v>
      </c>
      <c r="AV125" s="13" t="s">
        <v>85</v>
      </c>
      <c r="AW125" s="13" t="s">
        <v>31</v>
      </c>
      <c r="AX125" s="13" t="s">
        <v>83</v>
      </c>
      <c r="AY125" s="245" t="s">
        <v>129</v>
      </c>
    </row>
    <row r="126" s="2" customFormat="1" ht="16.5" customHeight="1">
      <c r="A126" s="37"/>
      <c r="B126" s="38"/>
      <c r="C126" s="217" t="s">
        <v>85</v>
      </c>
      <c r="D126" s="217" t="s">
        <v>132</v>
      </c>
      <c r="E126" s="218" t="s">
        <v>725</v>
      </c>
      <c r="F126" s="219" t="s">
        <v>726</v>
      </c>
      <c r="G126" s="220" t="s">
        <v>388</v>
      </c>
      <c r="H126" s="221">
        <v>1800</v>
      </c>
      <c r="I126" s="222"/>
      <c r="J126" s="223">
        <f>ROUND(I126*H126,2)</f>
        <v>0</v>
      </c>
      <c r="K126" s="219" t="s">
        <v>136</v>
      </c>
      <c r="L126" s="43"/>
      <c r="M126" s="224" t="s">
        <v>1</v>
      </c>
      <c r="N126" s="225" t="s">
        <v>40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137</v>
      </c>
      <c r="AT126" s="228" t="s">
        <v>132</v>
      </c>
      <c r="AU126" s="228" t="s">
        <v>85</v>
      </c>
      <c r="AY126" s="16" t="s">
        <v>129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83</v>
      </c>
      <c r="BK126" s="229">
        <f>ROUND(I126*H126,2)</f>
        <v>0</v>
      </c>
      <c r="BL126" s="16" t="s">
        <v>137</v>
      </c>
      <c r="BM126" s="228" t="s">
        <v>727</v>
      </c>
    </row>
    <row r="127" s="2" customFormat="1">
      <c r="A127" s="37"/>
      <c r="B127" s="38"/>
      <c r="C127" s="39"/>
      <c r="D127" s="230" t="s">
        <v>139</v>
      </c>
      <c r="E127" s="39"/>
      <c r="F127" s="231" t="s">
        <v>728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139</v>
      </c>
      <c r="AU127" s="16" t="s">
        <v>85</v>
      </c>
    </row>
    <row r="128" s="13" customFormat="1">
      <c r="A128" s="13"/>
      <c r="B128" s="235"/>
      <c r="C128" s="236"/>
      <c r="D128" s="230" t="s">
        <v>141</v>
      </c>
      <c r="E128" s="237" t="s">
        <v>1</v>
      </c>
      <c r="F128" s="238" t="s">
        <v>729</v>
      </c>
      <c r="G128" s="236"/>
      <c r="H128" s="239">
        <v>1800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141</v>
      </c>
      <c r="AU128" s="245" t="s">
        <v>85</v>
      </c>
      <c r="AV128" s="13" t="s">
        <v>85</v>
      </c>
      <c r="AW128" s="13" t="s">
        <v>31</v>
      </c>
      <c r="AX128" s="13" t="s">
        <v>83</v>
      </c>
      <c r="AY128" s="245" t="s">
        <v>129</v>
      </c>
    </row>
    <row r="129" s="2" customFormat="1" ht="16.5" customHeight="1">
      <c r="A129" s="37"/>
      <c r="B129" s="38"/>
      <c r="C129" s="217" t="s">
        <v>345</v>
      </c>
      <c r="D129" s="217" t="s">
        <v>132</v>
      </c>
      <c r="E129" s="218" t="s">
        <v>730</v>
      </c>
      <c r="F129" s="219" t="s">
        <v>731</v>
      </c>
      <c r="G129" s="220" t="s">
        <v>388</v>
      </c>
      <c r="H129" s="221">
        <v>2</v>
      </c>
      <c r="I129" s="222"/>
      <c r="J129" s="223">
        <f>ROUND(I129*H129,2)</f>
        <v>0</v>
      </c>
      <c r="K129" s="219" t="s">
        <v>136</v>
      </c>
      <c r="L129" s="43"/>
      <c r="M129" s="224" t="s">
        <v>1</v>
      </c>
      <c r="N129" s="225" t="s">
        <v>40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137</v>
      </c>
      <c r="AT129" s="228" t="s">
        <v>132</v>
      </c>
      <c r="AU129" s="228" t="s">
        <v>85</v>
      </c>
      <c r="AY129" s="16" t="s">
        <v>129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83</v>
      </c>
      <c r="BK129" s="229">
        <f>ROUND(I129*H129,2)</f>
        <v>0</v>
      </c>
      <c r="BL129" s="16" t="s">
        <v>137</v>
      </c>
      <c r="BM129" s="228" t="s">
        <v>732</v>
      </c>
    </row>
    <row r="130" s="2" customFormat="1">
      <c r="A130" s="37"/>
      <c r="B130" s="38"/>
      <c r="C130" s="39"/>
      <c r="D130" s="230" t="s">
        <v>139</v>
      </c>
      <c r="E130" s="39"/>
      <c r="F130" s="231" t="s">
        <v>733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139</v>
      </c>
      <c r="AU130" s="16" t="s">
        <v>85</v>
      </c>
    </row>
    <row r="131" s="13" customFormat="1">
      <c r="A131" s="13"/>
      <c r="B131" s="235"/>
      <c r="C131" s="236"/>
      <c r="D131" s="230" t="s">
        <v>141</v>
      </c>
      <c r="E131" s="237" t="s">
        <v>1</v>
      </c>
      <c r="F131" s="238" t="s">
        <v>85</v>
      </c>
      <c r="G131" s="236"/>
      <c r="H131" s="239">
        <v>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141</v>
      </c>
      <c r="AU131" s="245" t="s">
        <v>85</v>
      </c>
      <c r="AV131" s="13" t="s">
        <v>85</v>
      </c>
      <c r="AW131" s="13" t="s">
        <v>31</v>
      </c>
      <c r="AX131" s="13" t="s">
        <v>83</v>
      </c>
      <c r="AY131" s="245" t="s">
        <v>129</v>
      </c>
    </row>
    <row r="132" s="2" customFormat="1" ht="16.5" customHeight="1">
      <c r="A132" s="37"/>
      <c r="B132" s="38"/>
      <c r="C132" s="217" t="s">
        <v>137</v>
      </c>
      <c r="D132" s="217" t="s">
        <v>132</v>
      </c>
      <c r="E132" s="218" t="s">
        <v>734</v>
      </c>
      <c r="F132" s="219" t="s">
        <v>735</v>
      </c>
      <c r="G132" s="220" t="s">
        <v>388</v>
      </c>
      <c r="H132" s="221">
        <v>300</v>
      </c>
      <c r="I132" s="222"/>
      <c r="J132" s="223">
        <f>ROUND(I132*H132,2)</f>
        <v>0</v>
      </c>
      <c r="K132" s="219" t="s">
        <v>136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137</v>
      </c>
      <c r="AT132" s="228" t="s">
        <v>132</v>
      </c>
      <c r="AU132" s="228" t="s">
        <v>85</v>
      </c>
      <c r="AY132" s="16" t="s">
        <v>129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137</v>
      </c>
      <c r="BM132" s="228" t="s">
        <v>736</v>
      </c>
    </row>
    <row r="133" s="2" customFormat="1">
      <c r="A133" s="37"/>
      <c r="B133" s="38"/>
      <c r="C133" s="39"/>
      <c r="D133" s="230" t="s">
        <v>139</v>
      </c>
      <c r="E133" s="39"/>
      <c r="F133" s="231" t="s">
        <v>737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139</v>
      </c>
      <c r="AU133" s="16" t="s">
        <v>85</v>
      </c>
    </row>
    <row r="134" s="13" customFormat="1">
      <c r="A134" s="13"/>
      <c r="B134" s="235"/>
      <c r="C134" s="236"/>
      <c r="D134" s="230" t="s">
        <v>141</v>
      </c>
      <c r="E134" s="237" t="s">
        <v>1</v>
      </c>
      <c r="F134" s="238" t="s">
        <v>738</v>
      </c>
      <c r="G134" s="236"/>
      <c r="H134" s="239">
        <v>300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141</v>
      </c>
      <c r="AU134" s="245" t="s">
        <v>85</v>
      </c>
      <c r="AV134" s="13" t="s">
        <v>85</v>
      </c>
      <c r="AW134" s="13" t="s">
        <v>31</v>
      </c>
      <c r="AX134" s="13" t="s">
        <v>83</v>
      </c>
      <c r="AY134" s="245" t="s">
        <v>129</v>
      </c>
    </row>
    <row r="135" s="12" customFormat="1" ht="25.92" customHeight="1">
      <c r="A135" s="12"/>
      <c r="B135" s="201"/>
      <c r="C135" s="202"/>
      <c r="D135" s="203" t="s">
        <v>74</v>
      </c>
      <c r="E135" s="204" t="s">
        <v>739</v>
      </c>
      <c r="F135" s="204" t="s">
        <v>740</v>
      </c>
      <c r="G135" s="202"/>
      <c r="H135" s="202"/>
      <c r="I135" s="205"/>
      <c r="J135" s="206">
        <f>BK135</f>
        <v>0</v>
      </c>
      <c r="K135" s="202"/>
      <c r="L135" s="207"/>
      <c r="M135" s="208"/>
      <c r="N135" s="209"/>
      <c r="O135" s="209"/>
      <c r="P135" s="210">
        <f>P136</f>
        <v>0</v>
      </c>
      <c r="Q135" s="209"/>
      <c r="R135" s="210">
        <f>R136</f>
        <v>0</v>
      </c>
      <c r="S135" s="209"/>
      <c r="T135" s="211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131</v>
      </c>
      <c r="AT135" s="213" t="s">
        <v>74</v>
      </c>
      <c r="AU135" s="213" t="s">
        <v>75</v>
      </c>
      <c r="AY135" s="212" t="s">
        <v>129</v>
      </c>
      <c r="BK135" s="214">
        <f>BK136</f>
        <v>0</v>
      </c>
    </row>
    <row r="136" s="12" customFormat="1" ht="22.8" customHeight="1">
      <c r="A136" s="12"/>
      <c r="B136" s="201"/>
      <c r="C136" s="202"/>
      <c r="D136" s="203" t="s">
        <v>74</v>
      </c>
      <c r="E136" s="215" t="s">
        <v>741</v>
      </c>
      <c r="F136" s="215" t="s">
        <v>742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SUM(P137:P139)</f>
        <v>0</v>
      </c>
      <c r="Q136" s="209"/>
      <c r="R136" s="210">
        <f>SUM(R137:R139)</f>
        <v>0</v>
      </c>
      <c r="S136" s="209"/>
      <c r="T136" s="211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131</v>
      </c>
      <c r="AT136" s="213" t="s">
        <v>74</v>
      </c>
      <c r="AU136" s="213" t="s">
        <v>83</v>
      </c>
      <c r="AY136" s="212" t="s">
        <v>129</v>
      </c>
      <c r="BK136" s="214">
        <f>SUM(BK137:BK139)</f>
        <v>0</v>
      </c>
    </row>
    <row r="137" s="2" customFormat="1" ht="16.5" customHeight="1">
      <c r="A137" s="37"/>
      <c r="B137" s="38"/>
      <c r="C137" s="217" t="s">
        <v>131</v>
      </c>
      <c r="D137" s="217" t="s">
        <v>132</v>
      </c>
      <c r="E137" s="218" t="s">
        <v>743</v>
      </c>
      <c r="F137" s="219" t="s">
        <v>744</v>
      </c>
      <c r="G137" s="220" t="s">
        <v>745</v>
      </c>
      <c r="H137" s="221">
        <v>10</v>
      </c>
      <c r="I137" s="222"/>
      <c r="J137" s="223">
        <f>ROUND(I137*H137,2)</f>
        <v>0</v>
      </c>
      <c r="K137" s="219" t="s">
        <v>746</v>
      </c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747</v>
      </c>
      <c r="AT137" s="228" t="s">
        <v>132</v>
      </c>
      <c r="AU137" s="228" t="s">
        <v>85</v>
      </c>
      <c r="AY137" s="16" t="s">
        <v>129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747</v>
      </c>
      <c r="BM137" s="228" t="s">
        <v>748</v>
      </c>
    </row>
    <row r="138" s="2" customFormat="1">
      <c r="A138" s="37"/>
      <c r="B138" s="38"/>
      <c r="C138" s="39"/>
      <c r="D138" s="230" t="s">
        <v>139</v>
      </c>
      <c r="E138" s="39"/>
      <c r="F138" s="231" t="s">
        <v>749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139</v>
      </c>
      <c r="AU138" s="16" t="s">
        <v>85</v>
      </c>
    </row>
    <row r="139" s="13" customFormat="1">
      <c r="A139" s="13"/>
      <c r="B139" s="235"/>
      <c r="C139" s="236"/>
      <c r="D139" s="230" t="s">
        <v>141</v>
      </c>
      <c r="E139" s="237" t="s">
        <v>1</v>
      </c>
      <c r="F139" s="238" t="s">
        <v>670</v>
      </c>
      <c r="G139" s="236"/>
      <c r="H139" s="239">
        <v>10</v>
      </c>
      <c r="I139" s="240"/>
      <c r="J139" s="236"/>
      <c r="K139" s="236"/>
      <c r="L139" s="241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141</v>
      </c>
      <c r="AU139" s="245" t="s">
        <v>85</v>
      </c>
      <c r="AV139" s="13" t="s">
        <v>85</v>
      </c>
      <c r="AW139" s="13" t="s">
        <v>31</v>
      </c>
      <c r="AX139" s="13" t="s">
        <v>83</v>
      </c>
      <c r="AY139" s="245" t="s">
        <v>129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TAIVCMQuzgberp6FwuwgmVpWEZtvW0LYUXwrVO57CMs/9ZdJ9YDzXC23FgwLJGgjvNZsmz4Yh9lL2R3aYD34UA==" hashValue="sSzd6ztjj5+vr9H13F4IqVHuvD+QOx3vhi0/+sVgSszOWeFa5w1snmqmc6hDI9zxjMVgJFeramUcy3R719gltQ==" algorithmName="SHA-512" password="CC35"/>
  <autoFilter ref="C119:K13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SO 06 Hlavní polní cesta HC5_úprava_04_2023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750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3. 2. 2022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ROUND((SUM(BE117:BE136)),  2)</f>
        <v>0</v>
      </c>
      <c r="G33" s="37"/>
      <c r="H33" s="37"/>
      <c r="I33" s="154">
        <v>0.20999999999999999</v>
      </c>
      <c r="J33" s="153">
        <f>ROUND(((SUM(BE117:BE136))*I33),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ROUND((SUM(BF117:BF136)),  2)</f>
        <v>0</v>
      </c>
      <c r="G34" s="37"/>
      <c r="H34" s="37"/>
      <c r="I34" s="154">
        <v>0.14999999999999999</v>
      </c>
      <c r="J34" s="153">
        <f>ROUND(((SUM(BF117:BF136))*I34),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ROUND((SUM(BG117:BG136)),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ROUND((SUM(BH117:BH136)),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ROUND((SUM(BI117:BI136)),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SO 06 Hlavní polní cesta HC5_úprava_04_2023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VRN01 - Vedlejší a ostatní náklady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Pokřikov</v>
      </c>
      <c r="G89" s="39"/>
      <c r="H89" s="39"/>
      <c r="I89" s="31" t="s">
        <v>22</v>
      </c>
      <c r="J89" s="78" t="str">
        <f>IF(J12="","",J12)</f>
        <v>3. 2. 2022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Tichovský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717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114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SO 06 Hlavní polní cesta HC5_úprava_04_2023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 xml:space="preserve">VRN01 - Vedlejší a ostatní náklady 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Pokřikov</v>
      </c>
      <c r="G111" s="39"/>
      <c r="H111" s="39"/>
      <c r="I111" s="31" t="s">
        <v>22</v>
      </c>
      <c r="J111" s="78" t="str">
        <f>IF(J12="","",J12)</f>
        <v>3. 2. 2022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 xml:space="preserve">Tichovský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115</v>
      </c>
      <c r="D116" s="193" t="s">
        <v>60</v>
      </c>
      <c r="E116" s="193" t="s">
        <v>56</v>
      </c>
      <c r="F116" s="193" t="s">
        <v>57</v>
      </c>
      <c r="G116" s="193" t="s">
        <v>116</v>
      </c>
      <c r="H116" s="193" t="s">
        <v>117</v>
      </c>
      <c r="I116" s="193" t="s">
        <v>118</v>
      </c>
      <c r="J116" s="193" t="s">
        <v>100</v>
      </c>
      <c r="K116" s="194" t="s">
        <v>119</v>
      </c>
      <c r="L116" s="195"/>
      <c r="M116" s="99" t="s">
        <v>1</v>
      </c>
      <c r="N116" s="100" t="s">
        <v>39</v>
      </c>
      <c r="O116" s="100" t="s">
        <v>120</v>
      </c>
      <c r="P116" s="100" t="s">
        <v>121</v>
      </c>
      <c r="Q116" s="100" t="s">
        <v>122</v>
      </c>
      <c r="R116" s="100" t="s">
        <v>123</v>
      </c>
      <c r="S116" s="100" t="s">
        <v>124</v>
      </c>
      <c r="T116" s="101" t="s">
        <v>125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126</v>
      </c>
      <c r="D117" s="39"/>
      <c r="E117" s="39"/>
      <c r="F117" s="39"/>
      <c r="G117" s="39"/>
      <c r="H117" s="39"/>
      <c r="I117" s="39"/>
      <c r="J117" s="196">
        <f>BK117</f>
        <v>0</v>
      </c>
      <c r="K117" s="39"/>
      <c r="L117" s="43"/>
      <c r="M117" s="102"/>
      <c r="N117" s="197"/>
      <c r="O117" s="103"/>
      <c r="P117" s="198">
        <f>P118</f>
        <v>0</v>
      </c>
      <c r="Q117" s="103"/>
      <c r="R117" s="198">
        <f>R118</f>
        <v>0</v>
      </c>
      <c r="S117" s="103"/>
      <c r="T117" s="199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102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74</v>
      </c>
      <c r="E118" s="204" t="s">
        <v>739</v>
      </c>
      <c r="F118" s="204" t="s">
        <v>740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SUM(P119:P136)</f>
        <v>0</v>
      </c>
      <c r="Q118" s="209"/>
      <c r="R118" s="210">
        <f>SUM(R119:R136)</f>
        <v>0</v>
      </c>
      <c r="S118" s="209"/>
      <c r="T118" s="211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131</v>
      </c>
      <c r="AT118" s="213" t="s">
        <v>74</v>
      </c>
      <c r="AU118" s="213" t="s">
        <v>75</v>
      </c>
      <c r="AY118" s="212" t="s">
        <v>129</v>
      </c>
      <c r="BK118" s="214">
        <f>SUM(BK119:BK136)</f>
        <v>0</v>
      </c>
    </row>
    <row r="119" s="2" customFormat="1" ht="24.15" customHeight="1">
      <c r="A119" s="37"/>
      <c r="B119" s="38"/>
      <c r="C119" s="217" t="s">
        <v>83</v>
      </c>
      <c r="D119" s="217" t="s">
        <v>132</v>
      </c>
      <c r="E119" s="218" t="s">
        <v>751</v>
      </c>
      <c r="F119" s="219" t="s">
        <v>752</v>
      </c>
      <c r="G119" s="220" t="s">
        <v>753</v>
      </c>
      <c r="H119" s="221">
        <v>1</v>
      </c>
      <c r="I119" s="222"/>
      <c r="J119" s="223">
        <f>ROUND(I119*H119,2)</f>
        <v>0</v>
      </c>
      <c r="K119" s="219" t="s">
        <v>1</v>
      </c>
      <c r="L119" s="43"/>
      <c r="M119" s="224" t="s">
        <v>1</v>
      </c>
      <c r="N119" s="225" t="s">
        <v>40</v>
      </c>
      <c r="O119" s="90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137</v>
      </c>
      <c r="AT119" s="228" t="s">
        <v>132</v>
      </c>
      <c r="AU119" s="228" t="s">
        <v>83</v>
      </c>
      <c r="AY119" s="16" t="s">
        <v>129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83</v>
      </c>
      <c r="BK119" s="229">
        <f>ROUND(I119*H119,2)</f>
        <v>0</v>
      </c>
      <c r="BL119" s="16" t="s">
        <v>137</v>
      </c>
      <c r="BM119" s="228" t="s">
        <v>754</v>
      </c>
    </row>
    <row r="120" s="2" customFormat="1">
      <c r="A120" s="37"/>
      <c r="B120" s="38"/>
      <c r="C120" s="39"/>
      <c r="D120" s="230" t="s">
        <v>139</v>
      </c>
      <c r="E120" s="39"/>
      <c r="F120" s="231" t="s">
        <v>755</v>
      </c>
      <c r="G120" s="39"/>
      <c r="H120" s="39"/>
      <c r="I120" s="232"/>
      <c r="J120" s="39"/>
      <c r="K120" s="39"/>
      <c r="L120" s="43"/>
      <c r="M120" s="233"/>
      <c r="N120" s="234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139</v>
      </c>
      <c r="AU120" s="16" t="s">
        <v>83</v>
      </c>
    </row>
    <row r="121" s="2" customFormat="1" ht="37.8" customHeight="1">
      <c r="A121" s="37"/>
      <c r="B121" s="38"/>
      <c r="C121" s="217" t="s">
        <v>85</v>
      </c>
      <c r="D121" s="217" t="s">
        <v>132</v>
      </c>
      <c r="E121" s="218" t="s">
        <v>756</v>
      </c>
      <c r="F121" s="219" t="s">
        <v>757</v>
      </c>
      <c r="G121" s="220" t="s">
        <v>753</v>
      </c>
      <c r="H121" s="221">
        <v>1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40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137</v>
      </c>
      <c r="AT121" s="228" t="s">
        <v>132</v>
      </c>
      <c r="AU121" s="228" t="s">
        <v>83</v>
      </c>
      <c r="AY121" s="16" t="s">
        <v>129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83</v>
      </c>
      <c r="BK121" s="229">
        <f>ROUND(I121*H121,2)</f>
        <v>0</v>
      </c>
      <c r="BL121" s="16" t="s">
        <v>137</v>
      </c>
      <c r="BM121" s="228" t="s">
        <v>758</v>
      </c>
    </row>
    <row r="122" s="2" customFormat="1">
      <c r="A122" s="37"/>
      <c r="B122" s="38"/>
      <c r="C122" s="39"/>
      <c r="D122" s="230" t="s">
        <v>139</v>
      </c>
      <c r="E122" s="39"/>
      <c r="F122" s="231" t="s">
        <v>759</v>
      </c>
      <c r="G122" s="39"/>
      <c r="H122" s="39"/>
      <c r="I122" s="232"/>
      <c r="J122" s="39"/>
      <c r="K122" s="39"/>
      <c r="L122" s="43"/>
      <c r="M122" s="233"/>
      <c r="N122" s="234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139</v>
      </c>
      <c r="AU122" s="16" t="s">
        <v>83</v>
      </c>
    </row>
    <row r="123" s="2" customFormat="1" ht="24.15" customHeight="1">
      <c r="A123" s="37"/>
      <c r="B123" s="38"/>
      <c r="C123" s="217" t="s">
        <v>345</v>
      </c>
      <c r="D123" s="217" t="s">
        <v>132</v>
      </c>
      <c r="E123" s="218" t="s">
        <v>760</v>
      </c>
      <c r="F123" s="219" t="s">
        <v>761</v>
      </c>
      <c r="G123" s="220" t="s">
        <v>753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40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137</v>
      </c>
      <c r="AT123" s="228" t="s">
        <v>132</v>
      </c>
      <c r="AU123" s="228" t="s">
        <v>83</v>
      </c>
      <c r="AY123" s="16" t="s">
        <v>129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83</v>
      </c>
      <c r="BK123" s="229">
        <f>ROUND(I123*H123,2)</f>
        <v>0</v>
      </c>
      <c r="BL123" s="16" t="s">
        <v>137</v>
      </c>
      <c r="BM123" s="228" t="s">
        <v>762</v>
      </c>
    </row>
    <row r="124" s="2" customFormat="1">
      <c r="A124" s="37"/>
      <c r="B124" s="38"/>
      <c r="C124" s="39"/>
      <c r="D124" s="230" t="s">
        <v>139</v>
      </c>
      <c r="E124" s="39"/>
      <c r="F124" s="231" t="s">
        <v>761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139</v>
      </c>
      <c r="AU124" s="16" t="s">
        <v>83</v>
      </c>
    </row>
    <row r="125" s="2" customFormat="1" ht="24.15" customHeight="1">
      <c r="A125" s="37"/>
      <c r="B125" s="38"/>
      <c r="C125" s="217" t="s">
        <v>137</v>
      </c>
      <c r="D125" s="217" t="s">
        <v>132</v>
      </c>
      <c r="E125" s="218" t="s">
        <v>763</v>
      </c>
      <c r="F125" s="219" t="s">
        <v>764</v>
      </c>
      <c r="G125" s="220" t="s">
        <v>753</v>
      </c>
      <c r="H125" s="221">
        <v>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40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137</v>
      </c>
      <c r="AT125" s="228" t="s">
        <v>132</v>
      </c>
      <c r="AU125" s="228" t="s">
        <v>83</v>
      </c>
      <c r="AY125" s="16" t="s">
        <v>129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83</v>
      </c>
      <c r="BK125" s="229">
        <f>ROUND(I125*H125,2)</f>
        <v>0</v>
      </c>
      <c r="BL125" s="16" t="s">
        <v>137</v>
      </c>
      <c r="BM125" s="228" t="s">
        <v>765</v>
      </c>
    </row>
    <row r="126" s="2" customFormat="1">
      <c r="A126" s="37"/>
      <c r="B126" s="38"/>
      <c r="C126" s="39"/>
      <c r="D126" s="230" t="s">
        <v>139</v>
      </c>
      <c r="E126" s="39"/>
      <c r="F126" s="231" t="s">
        <v>764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139</v>
      </c>
      <c r="AU126" s="16" t="s">
        <v>83</v>
      </c>
    </row>
    <row r="127" s="2" customFormat="1" ht="24.15" customHeight="1">
      <c r="A127" s="37"/>
      <c r="B127" s="38"/>
      <c r="C127" s="217" t="s">
        <v>131</v>
      </c>
      <c r="D127" s="217" t="s">
        <v>132</v>
      </c>
      <c r="E127" s="218" t="s">
        <v>766</v>
      </c>
      <c r="F127" s="219" t="s">
        <v>767</v>
      </c>
      <c r="G127" s="220" t="s">
        <v>753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40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137</v>
      </c>
      <c r="AT127" s="228" t="s">
        <v>132</v>
      </c>
      <c r="AU127" s="228" t="s">
        <v>83</v>
      </c>
      <c r="AY127" s="16" t="s">
        <v>129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83</v>
      </c>
      <c r="BK127" s="229">
        <f>ROUND(I127*H127,2)</f>
        <v>0</v>
      </c>
      <c r="BL127" s="16" t="s">
        <v>137</v>
      </c>
      <c r="BM127" s="228" t="s">
        <v>768</v>
      </c>
    </row>
    <row r="128" s="2" customFormat="1">
      <c r="A128" s="37"/>
      <c r="B128" s="38"/>
      <c r="C128" s="39"/>
      <c r="D128" s="230" t="s">
        <v>139</v>
      </c>
      <c r="E128" s="39"/>
      <c r="F128" s="231" t="s">
        <v>767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139</v>
      </c>
      <c r="AU128" s="16" t="s">
        <v>83</v>
      </c>
    </row>
    <row r="129" s="2" customFormat="1" ht="24.15" customHeight="1">
      <c r="A129" s="37"/>
      <c r="B129" s="38"/>
      <c r="C129" s="217" t="s">
        <v>143</v>
      </c>
      <c r="D129" s="217" t="s">
        <v>132</v>
      </c>
      <c r="E129" s="218" t="s">
        <v>769</v>
      </c>
      <c r="F129" s="219" t="s">
        <v>770</v>
      </c>
      <c r="G129" s="220" t="s">
        <v>753</v>
      </c>
      <c r="H129" s="221">
        <v>1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40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137</v>
      </c>
      <c r="AT129" s="228" t="s">
        <v>132</v>
      </c>
      <c r="AU129" s="228" t="s">
        <v>83</v>
      </c>
      <c r="AY129" s="16" t="s">
        <v>129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83</v>
      </c>
      <c r="BK129" s="229">
        <f>ROUND(I129*H129,2)</f>
        <v>0</v>
      </c>
      <c r="BL129" s="16" t="s">
        <v>137</v>
      </c>
      <c r="BM129" s="228" t="s">
        <v>771</v>
      </c>
    </row>
    <row r="130" s="2" customFormat="1">
      <c r="A130" s="37"/>
      <c r="B130" s="38"/>
      <c r="C130" s="39"/>
      <c r="D130" s="230" t="s">
        <v>139</v>
      </c>
      <c r="E130" s="39"/>
      <c r="F130" s="231" t="s">
        <v>770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139</v>
      </c>
      <c r="AU130" s="16" t="s">
        <v>83</v>
      </c>
    </row>
    <row r="131" s="2" customFormat="1">
      <c r="A131" s="37"/>
      <c r="B131" s="38"/>
      <c r="C131" s="39"/>
      <c r="D131" s="230" t="s">
        <v>772</v>
      </c>
      <c r="E131" s="39"/>
      <c r="F131" s="274" t="s">
        <v>773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772</v>
      </c>
      <c r="AU131" s="16" t="s">
        <v>83</v>
      </c>
    </row>
    <row r="132" s="2" customFormat="1" ht="37.8" customHeight="1">
      <c r="A132" s="37"/>
      <c r="B132" s="38"/>
      <c r="C132" s="217" t="s">
        <v>153</v>
      </c>
      <c r="D132" s="217" t="s">
        <v>132</v>
      </c>
      <c r="E132" s="218" t="s">
        <v>774</v>
      </c>
      <c r="F132" s="219" t="s">
        <v>775</v>
      </c>
      <c r="G132" s="220" t="s">
        <v>753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137</v>
      </c>
      <c r="AT132" s="228" t="s">
        <v>132</v>
      </c>
      <c r="AU132" s="228" t="s">
        <v>83</v>
      </c>
      <c r="AY132" s="16" t="s">
        <v>129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137</v>
      </c>
      <c r="BM132" s="228" t="s">
        <v>776</v>
      </c>
    </row>
    <row r="133" s="2" customFormat="1">
      <c r="A133" s="37"/>
      <c r="B133" s="38"/>
      <c r="C133" s="39"/>
      <c r="D133" s="230" t="s">
        <v>139</v>
      </c>
      <c r="E133" s="39"/>
      <c r="F133" s="231" t="s">
        <v>775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139</v>
      </c>
      <c r="AU133" s="16" t="s">
        <v>83</v>
      </c>
    </row>
    <row r="134" s="2" customFormat="1">
      <c r="A134" s="37"/>
      <c r="B134" s="38"/>
      <c r="C134" s="39"/>
      <c r="D134" s="230" t="s">
        <v>772</v>
      </c>
      <c r="E134" s="39"/>
      <c r="F134" s="274" t="s">
        <v>777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772</v>
      </c>
      <c r="AU134" s="16" t="s">
        <v>83</v>
      </c>
    </row>
    <row r="135" s="2" customFormat="1" ht="16.5" customHeight="1">
      <c r="A135" s="37"/>
      <c r="B135" s="38"/>
      <c r="C135" s="217" t="s">
        <v>161</v>
      </c>
      <c r="D135" s="217" t="s">
        <v>132</v>
      </c>
      <c r="E135" s="218" t="s">
        <v>778</v>
      </c>
      <c r="F135" s="219" t="s">
        <v>779</v>
      </c>
      <c r="G135" s="220" t="s">
        <v>388</v>
      </c>
      <c r="H135" s="221">
        <v>1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137</v>
      </c>
      <c r="AT135" s="228" t="s">
        <v>132</v>
      </c>
      <c r="AU135" s="228" t="s">
        <v>83</v>
      </c>
      <c r="AY135" s="16" t="s">
        <v>129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137</v>
      </c>
      <c r="BM135" s="228" t="s">
        <v>780</v>
      </c>
    </row>
    <row r="136" s="2" customFormat="1">
      <c r="A136" s="37"/>
      <c r="B136" s="38"/>
      <c r="C136" s="39"/>
      <c r="D136" s="230" t="s">
        <v>139</v>
      </c>
      <c r="E136" s="39"/>
      <c r="F136" s="231" t="s">
        <v>781</v>
      </c>
      <c r="G136" s="39"/>
      <c r="H136" s="39"/>
      <c r="I136" s="232"/>
      <c r="J136" s="39"/>
      <c r="K136" s="39"/>
      <c r="L136" s="43"/>
      <c r="M136" s="270"/>
      <c r="N136" s="271"/>
      <c r="O136" s="272"/>
      <c r="P136" s="272"/>
      <c r="Q136" s="272"/>
      <c r="R136" s="272"/>
      <c r="S136" s="272"/>
      <c r="T136" s="273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83</v>
      </c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7488q7OvDnKqKQb25iXP7iHJDZrtlIeAtoIcCiZ2m6rVzSrkoN0TcyFD9SOlQam23m9rehYNfAHcR6OBw6gYaA==" hashValue="MpdtO1mzKoqqfpxB80SbuOMe4qBr/WxuiOEw/1cnPRMlKCHM/26UETSz6n9cBjX8Au5ygH8tgYr4tTJjnGy8Mg==" algorithmName="SHA-512" password="CC35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Staněk Tomáš</dc:creator>
  <cp:lastModifiedBy>Staněk Tomáš</cp:lastModifiedBy>
  <dcterms:created xsi:type="dcterms:W3CDTF">2023-04-11T12:40:29Z</dcterms:created>
  <dcterms:modified xsi:type="dcterms:W3CDTF">2023-04-11T12:40:34Z</dcterms:modified>
</cp:coreProperties>
</file>